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SO01_1 - Stavební část" sheetId="2" r:id="rId2"/>
    <sheet name="SO01_2 - Elektroinstalace" sheetId="3" r:id="rId3"/>
    <sheet name="SO01_3 - Vzduchotechnika" sheetId="4" r:id="rId4"/>
    <sheet name="SO01_4 - Zdravotechnika" sheetId="5" r:id="rId5"/>
    <sheet name="SO01_5 - Ústřední vytápění" sheetId="6" r:id="rId6"/>
    <sheet name="SO03 - Přípojka elektro" sheetId="7" r:id="rId7"/>
    <sheet name="SO04 - Dopravní řešení" sheetId="8" r:id="rId8"/>
    <sheet name="SO05 - Vedlejší rozpočtov..." sheetId="9" r:id="rId9"/>
    <sheet name="Seznam figur" sheetId="10" r:id="rId10"/>
  </sheets>
  <definedNames>
    <definedName name="_xlnm.Print_Area" localSheetId="0">'Rekapitulace stavby'!$D$4:$AO$76,'Rekapitulace stavby'!$C$82:$AQ$104</definedName>
    <definedName name="_xlnm.Print_Titles" localSheetId="0">'Rekapitulace stavby'!$92:$92</definedName>
    <definedName name="_xlnm._FilterDatabase" localSheetId="1" hidden="1">'SO01_1 - Stavební část'!$C$144:$K$1424</definedName>
    <definedName name="_xlnm.Print_Area" localSheetId="1">'SO01_1 - Stavební část'!$C$4:$J$76,'SO01_1 - Stavební část'!$C$82:$J$124,'SO01_1 - Stavební část'!$C$130:$K$1424</definedName>
    <definedName name="_xlnm.Print_Titles" localSheetId="1">'SO01_1 - Stavební část'!$144:$144</definedName>
    <definedName name="_xlnm._FilterDatabase" localSheetId="2" hidden="1">'SO01_2 - Elektroinstalace'!$C$128:$K$263</definedName>
    <definedName name="_xlnm.Print_Area" localSheetId="2">'SO01_2 - Elektroinstalace'!$C$4:$J$76,'SO01_2 - Elektroinstalace'!$C$82:$J$108,'SO01_2 - Elektroinstalace'!$C$114:$K$263</definedName>
    <definedName name="_xlnm.Print_Titles" localSheetId="2">'SO01_2 - Elektroinstalace'!$128:$128</definedName>
    <definedName name="_xlnm._FilterDatabase" localSheetId="3" hidden="1">'SO01_3 - Vzduchotechnika'!$C$124:$K$164</definedName>
    <definedName name="_xlnm.Print_Area" localSheetId="3">'SO01_3 - Vzduchotechnika'!$C$4:$J$76,'SO01_3 - Vzduchotechnika'!$C$82:$J$104,'SO01_3 - Vzduchotechnika'!$C$110:$K$164</definedName>
    <definedName name="_xlnm.Print_Titles" localSheetId="3">'SO01_3 - Vzduchotechnika'!$124:$124</definedName>
    <definedName name="_xlnm._FilterDatabase" localSheetId="4" hidden="1">'SO01_4 - Zdravotechnika'!$C$127:$K$316</definedName>
    <definedName name="_xlnm.Print_Area" localSheetId="4">'SO01_4 - Zdravotechnika'!$C$4:$J$76,'SO01_4 - Zdravotechnika'!$C$82:$J$107,'SO01_4 - Zdravotechnika'!$C$113:$K$316</definedName>
    <definedName name="_xlnm.Print_Titles" localSheetId="4">'SO01_4 - Zdravotechnika'!$127:$127</definedName>
    <definedName name="_xlnm._FilterDatabase" localSheetId="5" hidden="1">'SO01_5 - Ústřední vytápění'!$C$130:$K$216</definedName>
    <definedName name="_xlnm.Print_Area" localSheetId="5">'SO01_5 - Ústřední vytápění'!$C$4:$J$76,'SO01_5 - Ústřední vytápění'!$C$82:$J$110,'SO01_5 - Ústřední vytápění'!$C$116:$K$216</definedName>
    <definedName name="_xlnm.Print_Titles" localSheetId="5">'SO01_5 - Ústřední vytápění'!$130:$130</definedName>
    <definedName name="_xlnm._FilterDatabase" localSheetId="6" hidden="1">'SO03 - Přípojka elektro'!$C$123:$K$182</definedName>
    <definedName name="_xlnm.Print_Area" localSheetId="6">'SO03 - Přípojka elektro'!$C$4:$J$76,'SO03 - Přípojka elektro'!$C$82:$J$105,'SO03 - Přípojka elektro'!$C$111:$K$182</definedName>
    <definedName name="_xlnm.Print_Titles" localSheetId="6">'SO03 - Přípojka elektro'!$123:$123</definedName>
    <definedName name="_xlnm._FilterDatabase" localSheetId="7" hidden="1">'SO04 - Dopravní řešení'!$C$129:$K$210</definedName>
    <definedName name="_xlnm.Print_Area" localSheetId="7">'SO04 - Dopravní řešení'!$C$4:$J$76,'SO04 - Dopravní řešení'!$C$82:$J$111,'SO04 - Dopravní řešení'!$C$117:$K$210</definedName>
    <definedName name="_xlnm.Print_Titles" localSheetId="7">'SO04 - Dopravní řešení'!$129:$129</definedName>
    <definedName name="_xlnm._FilterDatabase" localSheetId="8" hidden="1">'SO05 - Vedlejší rozpočtov...'!$C$122:$K$153</definedName>
    <definedName name="_xlnm.Print_Area" localSheetId="8">'SO05 - Vedlejší rozpočtov...'!$C$4:$J$76,'SO05 - Vedlejší rozpočtov...'!$C$82:$J$104,'SO05 - Vedlejší rozpočtov...'!$C$110:$K$153</definedName>
    <definedName name="_xlnm.Print_Titles" localSheetId="8">'SO05 - Vedlejší rozpočtov...'!$122:$122</definedName>
    <definedName name="_xlnm.Print_Area" localSheetId="9">'Seznam figur'!$C$4:$G$475</definedName>
    <definedName name="_xlnm.Print_Titles" localSheetId="9">'Seznam figur'!$9:$9</definedName>
  </definedNames>
  <calcPr/>
</workbook>
</file>

<file path=xl/calcChain.xml><?xml version="1.0" encoding="utf-8"?>
<calcChain xmlns="http://schemas.openxmlformats.org/spreadsheetml/2006/main">
  <c i="10" l="1" r="D7"/>
  <c i="9" r="J37"/>
  <c r="J36"/>
  <c i="1" r="AY103"/>
  <c i="9" r="J35"/>
  <c i="1" r="AX103"/>
  <c i="9"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0"/>
  <c r="BH140"/>
  <c r="BG140"/>
  <c r="BF140"/>
  <c r="T140"/>
  <c r="T139"/>
  <c r="R140"/>
  <c r="R139"/>
  <c r="P140"/>
  <c r="P139"/>
  <c r="BI138"/>
  <c r="BH138"/>
  <c r="BG138"/>
  <c r="BF138"/>
  <c r="T138"/>
  <c r="T137"/>
  <c r="R138"/>
  <c r="R137"/>
  <c r="P138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J120"/>
  <c r="J119"/>
  <c r="F119"/>
  <c r="F117"/>
  <c r="E115"/>
  <c r="J92"/>
  <c r="J91"/>
  <c r="F91"/>
  <c r="F89"/>
  <c r="E87"/>
  <c r="J18"/>
  <c r="E18"/>
  <c r="F92"/>
  <c r="J17"/>
  <c r="J12"/>
  <c r="J117"/>
  <c r="E7"/>
  <c r="E85"/>
  <c i="8" r="J37"/>
  <c r="J36"/>
  <c i="1" r="AY102"/>
  <c i="8" r="J35"/>
  <c i="1" r="AX102"/>
  <c i="8"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6"/>
  <c r="BH206"/>
  <c r="BG206"/>
  <c r="BF206"/>
  <c r="T206"/>
  <c r="T205"/>
  <c r="R206"/>
  <c r="R205"/>
  <c r="P206"/>
  <c r="P205"/>
  <c r="BI204"/>
  <c r="BH204"/>
  <c r="BG204"/>
  <c r="BF204"/>
  <c r="T204"/>
  <c r="T203"/>
  <c r="R204"/>
  <c r="R203"/>
  <c r="P204"/>
  <c r="P203"/>
  <c r="BI201"/>
  <c r="BH201"/>
  <c r="BG201"/>
  <c r="BF201"/>
  <c r="T201"/>
  <c r="T200"/>
  <c r="R201"/>
  <c r="R200"/>
  <c r="P201"/>
  <c r="P200"/>
  <c r="BI198"/>
  <c r="BH198"/>
  <c r="BG198"/>
  <c r="BF198"/>
  <c r="T198"/>
  <c r="R198"/>
  <c r="P198"/>
  <c r="BI197"/>
  <c r="BH197"/>
  <c r="BG197"/>
  <c r="BF197"/>
  <c r="T197"/>
  <c r="R197"/>
  <c r="P197"/>
  <c r="BI194"/>
  <c r="BH194"/>
  <c r="BG194"/>
  <c r="BF194"/>
  <c r="T194"/>
  <c r="T193"/>
  <c r="R194"/>
  <c r="R193"/>
  <c r="P194"/>
  <c r="P193"/>
  <c r="BI191"/>
  <c r="BH191"/>
  <c r="BG191"/>
  <c r="BF191"/>
  <c r="T191"/>
  <c r="R191"/>
  <c r="P191"/>
  <c r="BI189"/>
  <c r="BH189"/>
  <c r="BG189"/>
  <c r="BF189"/>
  <c r="T189"/>
  <c r="R189"/>
  <c r="P189"/>
  <c r="BI188"/>
  <c r="BH188"/>
  <c r="BG188"/>
  <c r="BF188"/>
  <c r="T188"/>
  <c r="R188"/>
  <c r="P188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7"/>
  <c r="BH177"/>
  <c r="BG177"/>
  <c r="BF177"/>
  <c r="T177"/>
  <c r="R177"/>
  <c r="P177"/>
  <c r="BI173"/>
  <c r="BH173"/>
  <c r="BG173"/>
  <c r="BF173"/>
  <c r="T173"/>
  <c r="R173"/>
  <c r="P173"/>
  <c r="BI170"/>
  <c r="BH170"/>
  <c r="BG170"/>
  <c r="BF170"/>
  <c r="T170"/>
  <c r="R170"/>
  <c r="P170"/>
  <c r="BI166"/>
  <c r="BH166"/>
  <c r="BG166"/>
  <c r="BF166"/>
  <c r="T166"/>
  <c r="R166"/>
  <c r="P166"/>
  <c r="BI163"/>
  <c r="BH163"/>
  <c r="BG163"/>
  <c r="BF163"/>
  <c r="T163"/>
  <c r="R163"/>
  <c r="P163"/>
  <c r="BI161"/>
  <c r="BH161"/>
  <c r="BG161"/>
  <c r="BF161"/>
  <c r="T161"/>
  <c r="R161"/>
  <c r="P161"/>
  <c r="BI157"/>
  <c r="BH157"/>
  <c r="BG157"/>
  <c r="BF157"/>
  <c r="T157"/>
  <c r="R157"/>
  <c r="P157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8"/>
  <c r="BH148"/>
  <c r="BG148"/>
  <c r="BF148"/>
  <c r="T148"/>
  <c r="R148"/>
  <c r="P148"/>
  <c r="BI146"/>
  <c r="BH146"/>
  <c r="BG146"/>
  <c r="BF146"/>
  <c r="T146"/>
  <c r="R146"/>
  <c r="P146"/>
  <c r="BI142"/>
  <c r="BH142"/>
  <c r="BG142"/>
  <c r="BF142"/>
  <c r="T142"/>
  <c r="R142"/>
  <c r="P142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3"/>
  <c r="BH133"/>
  <c r="BG133"/>
  <c r="BF133"/>
  <c r="T133"/>
  <c r="R133"/>
  <c r="P133"/>
  <c r="J127"/>
  <c r="J126"/>
  <c r="F126"/>
  <c r="F124"/>
  <c r="E122"/>
  <c r="J92"/>
  <c r="J91"/>
  <c r="F91"/>
  <c r="F89"/>
  <c r="E87"/>
  <c r="J18"/>
  <c r="E18"/>
  <c r="F92"/>
  <c r="J17"/>
  <c r="J12"/>
  <c r="J124"/>
  <c r="E7"/>
  <c r="E120"/>
  <c i="7" r="J37"/>
  <c r="J36"/>
  <c i="1" r="AY101"/>
  <c i="7" r="J35"/>
  <c i="1" r="AX101"/>
  <c i="7"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2"/>
  <c r="BH172"/>
  <c r="BG172"/>
  <c r="BF172"/>
  <c r="T172"/>
  <c r="T171"/>
  <c r="R172"/>
  <c r="R171"/>
  <c r="P172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J121"/>
  <c r="J120"/>
  <c r="F120"/>
  <c r="F118"/>
  <c r="E116"/>
  <c r="J92"/>
  <c r="J91"/>
  <c r="F91"/>
  <c r="F89"/>
  <c r="E87"/>
  <c r="J18"/>
  <c r="E18"/>
  <c r="F121"/>
  <c r="J17"/>
  <c r="J12"/>
  <c r="J118"/>
  <c r="E7"/>
  <c r="E114"/>
  <c i="6" r="J39"/>
  <c r="J38"/>
  <c i="1" r="AY100"/>
  <c i="6" r="J37"/>
  <c i="1" r="AX100"/>
  <c i="6"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1"/>
  <c r="BH211"/>
  <c r="BG211"/>
  <c r="BF211"/>
  <c r="T211"/>
  <c r="R211"/>
  <c r="P211"/>
  <c r="BI210"/>
  <c r="BH210"/>
  <c r="BG210"/>
  <c r="BF210"/>
  <c r="T210"/>
  <c r="R210"/>
  <c r="P210"/>
  <c r="BI208"/>
  <c r="BH208"/>
  <c r="BG208"/>
  <c r="BF208"/>
  <c r="T208"/>
  <c r="T207"/>
  <c r="R208"/>
  <c r="R207"/>
  <c r="P208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0"/>
  <c r="BH180"/>
  <c r="BG180"/>
  <c r="BF180"/>
  <c r="T180"/>
  <c r="R180"/>
  <c r="P180"/>
  <c r="BI179"/>
  <c r="BH179"/>
  <c r="BG179"/>
  <c r="BF179"/>
  <c r="T179"/>
  <c r="R179"/>
  <c r="P179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J128"/>
  <c r="J127"/>
  <c r="F127"/>
  <c r="F125"/>
  <c r="E123"/>
  <c r="J94"/>
  <c r="J93"/>
  <c r="F93"/>
  <c r="F91"/>
  <c r="E89"/>
  <c r="J20"/>
  <c r="E20"/>
  <c r="F94"/>
  <c r="J19"/>
  <c r="J14"/>
  <c r="J125"/>
  <c r="E7"/>
  <c r="E85"/>
  <c i="5" r="J39"/>
  <c r="J38"/>
  <c i="1" r="AY99"/>
  <c i="5" r="J37"/>
  <c i="1" r="AX99"/>
  <c i="5" r="BI316"/>
  <c r="BH316"/>
  <c r="BG316"/>
  <c r="BF316"/>
  <c r="T316"/>
  <c r="R316"/>
  <c r="P316"/>
  <c r="BI314"/>
  <c r="BH314"/>
  <c r="BG314"/>
  <c r="BF314"/>
  <c r="T314"/>
  <c r="R314"/>
  <c r="P314"/>
  <c r="BI312"/>
  <c r="BH312"/>
  <c r="BG312"/>
  <c r="BF312"/>
  <c r="T312"/>
  <c r="R312"/>
  <c r="P312"/>
  <c r="BI310"/>
  <c r="BH310"/>
  <c r="BG310"/>
  <c r="BF310"/>
  <c r="T310"/>
  <c r="R310"/>
  <c r="P310"/>
  <c r="BI308"/>
  <c r="BH308"/>
  <c r="BG308"/>
  <c r="BF308"/>
  <c r="T308"/>
  <c r="R308"/>
  <c r="P308"/>
  <c r="BI306"/>
  <c r="BH306"/>
  <c r="BG306"/>
  <c r="BF306"/>
  <c r="T306"/>
  <c r="R306"/>
  <c r="P306"/>
  <c r="BI304"/>
  <c r="BH304"/>
  <c r="BG304"/>
  <c r="BF304"/>
  <c r="T304"/>
  <c r="R304"/>
  <c r="P304"/>
  <c r="BI302"/>
  <c r="BH302"/>
  <c r="BG302"/>
  <c r="BF302"/>
  <c r="T302"/>
  <c r="R302"/>
  <c r="P302"/>
  <c r="BI301"/>
  <c r="BH301"/>
  <c r="BG301"/>
  <c r="BF301"/>
  <c r="T301"/>
  <c r="R301"/>
  <c r="P301"/>
  <c r="BI299"/>
  <c r="BH299"/>
  <c r="BG299"/>
  <c r="BF299"/>
  <c r="T299"/>
  <c r="R299"/>
  <c r="P299"/>
  <c r="BI297"/>
  <c r="BH297"/>
  <c r="BG297"/>
  <c r="BF297"/>
  <c r="T297"/>
  <c r="R297"/>
  <c r="P297"/>
  <c r="BI295"/>
  <c r="BH295"/>
  <c r="BG295"/>
  <c r="BF295"/>
  <c r="T295"/>
  <c r="R295"/>
  <c r="P295"/>
  <c r="BI293"/>
  <c r="BH293"/>
  <c r="BG293"/>
  <c r="BF293"/>
  <c r="T293"/>
  <c r="R293"/>
  <c r="P293"/>
  <c r="BI291"/>
  <c r="BH291"/>
  <c r="BG291"/>
  <c r="BF291"/>
  <c r="T291"/>
  <c r="R291"/>
  <c r="P291"/>
  <c r="BI289"/>
  <c r="BH289"/>
  <c r="BG289"/>
  <c r="BF289"/>
  <c r="T289"/>
  <c r="R289"/>
  <c r="P289"/>
  <c r="BI287"/>
  <c r="BH287"/>
  <c r="BG287"/>
  <c r="BF287"/>
  <c r="T287"/>
  <c r="R287"/>
  <c r="P287"/>
  <c r="BI285"/>
  <c r="BH285"/>
  <c r="BG285"/>
  <c r="BF285"/>
  <c r="T285"/>
  <c r="R285"/>
  <c r="P285"/>
  <c r="BI284"/>
  <c r="BH284"/>
  <c r="BG284"/>
  <c r="BF284"/>
  <c r="T284"/>
  <c r="R284"/>
  <c r="P284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8"/>
  <c r="BH278"/>
  <c r="BG278"/>
  <c r="BF278"/>
  <c r="T278"/>
  <c r="R278"/>
  <c r="P278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0"/>
  <c r="BH270"/>
  <c r="BG270"/>
  <c r="BF270"/>
  <c r="T270"/>
  <c r="R270"/>
  <c r="P270"/>
  <c r="BI268"/>
  <c r="BH268"/>
  <c r="BG268"/>
  <c r="BF268"/>
  <c r="T268"/>
  <c r="R268"/>
  <c r="P268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2"/>
  <c r="BH262"/>
  <c r="BG262"/>
  <c r="BF262"/>
  <c r="T262"/>
  <c r="R262"/>
  <c r="P262"/>
  <c r="BI260"/>
  <c r="BH260"/>
  <c r="BG260"/>
  <c r="BF260"/>
  <c r="T260"/>
  <c r="R260"/>
  <c r="P260"/>
  <c r="BI259"/>
  <c r="BH259"/>
  <c r="BG259"/>
  <c r="BF259"/>
  <c r="T259"/>
  <c r="R259"/>
  <c r="P259"/>
  <c r="BI257"/>
  <c r="BH257"/>
  <c r="BG257"/>
  <c r="BF257"/>
  <c r="T257"/>
  <c r="R257"/>
  <c r="P257"/>
  <c r="BI256"/>
  <c r="BH256"/>
  <c r="BG256"/>
  <c r="BF256"/>
  <c r="T256"/>
  <c r="R256"/>
  <c r="P256"/>
  <c r="BI254"/>
  <c r="BH254"/>
  <c r="BG254"/>
  <c r="BF254"/>
  <c r="T254"/>
  <c r="R254"/>
  <c r="P254"/>
  <c r="BI252"/>
  <c r="BH252"/>
  <c r="BG252"/>
  <c r="BF252"/>
  <c r="T252"/>
  <c r="R252"/>
  <c r="P252"/>
  <c r="BI250"/>
  <c r="BH250"/>
  <c r="BG250"/>
  <c r="BF250"/>
  <c r="T250"/>
  <c r="R250"/>
  <c r="P250"/>
  <c r="BI248"/>
  <c r="BH248"/>
  <c r="BG248"/>
  <c r="BF248"/>
  <c r="T248"/>
  <c r="R248"/>
  <c r="P248"/>
  <c r="BI246"/>
  <c r="BH246"/>
  <c r="BG246"/>
  <c r="BF246"/>
  <c r="T246"/>
  <c r="R246"/>
  <c r="P246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199"/>
  <c r="BH199"/>
  <c r="BG199"/>
  <c r="BF199"/>
  <c r="T199"/>
  <c r="R199"/>
  <c r="P199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3"/>
  <c r="BH173"/>
  <c r="BG173"/>
  <c r="BF173"/>
  <c r="T173"/>
  <c r="R173"/>
  <c r="P173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T149"/>
  <c r="R150"/>
  <c r="R149"/>
  <c r="P150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J125"/>
  <c r="J124"/>
  <c r="F124"/>
  <c r="F122"/>
  <c r="E120"/>
  <c r="J94"/>
  <c r="J93"/>
  <c r="F93"/>
  <c r="F91"/>
  <c r="E89"/>
  <c r="J20"/>
  <c r="E20"/>
  <c r="F94"/>
  <c r="J19"/>
  <c r="J14"/>
  <c r="J122"/>
  <c r="E7"/>
  <c r="E116"/>
  <c i="4" r="J39"/>
  <c r="J38"/>
  <c i="1" r="AY98"/>
  <c i="4" r="J37"/>
  <c i="1" r="AX98"/>
  <c i="4"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8"/>
  <c r="BH158"/>
  <c r="BG158"/>
  <c r="BF158"/>
  <c r="T158"/>
  <c r="R158"/>
  <c r="P158"/>
  <c r="BI157"/>
  <c r="BH157"/>
  <c r="BG157"/>
  <c r="BF157"/>
  <c r="T157"/>
  <c r="R157"/>
  <c r="P157"/>
  <c r="BI155"/>
  <c r="BH155"/>
  <c r="BG155"/>
  <c r="BF155"/>
  <c r="T155"/>
  <c r="T154"/>
  <c r="R155"/>
  <c r="R154"/>
  <c r="P155"/>
  <c r="P154"/>
  <c r="BI153"/>
  <c r="BH153"/>
  <c r="BG153"/>
  <c r="BF153"/>
  <c r="T153"/>
  <c r="R153"/>
  <c r="P153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J122"/>
  <c r="J121"/>
  <c r="F121"/>
  <c r="F119"/>
  <c r="E117"/>
  <c r="J94"/>
  <c r="J93"/>
  <c r="F93"/>
  <c r="F91"/>
  <c r="E89"/>
  <c r="J20"/>
  <c r="E20"/>
  <c r="F122"/>
  <c r="J19"/>
  <c r="J14"/>
  <c r="J91"/>
  <c r="E7"/>
  <c r="E113"/>
  <c i="3" r="J39"/>
  <c r="J38"/>
  <c i="1" r="AY97"/>
  <c i="3" r="J37"/>
  <c i="1" r="AX97"/>
  <c i="3"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6"/>
  <c r="BH246"/>
  <c r="BG246"/>
  <c r="BF246"/>
  <c r="T246"/>
  <c r="T245"/>
  <c r="R246"/>
  <c r="R245"/>
  <c r="P246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J126"/>
  <c r="J125"/>
  <c r="F125"/>
  <c r="F123"/>
  <c r="E121"/>
  <c r="J94"/>
  <c r="J93"/>
  <c r="F93"/>
  <c r="F91"/>
  <c r="E89"/>
  <c r="J20"/>
  <c r="E20"/>
  <c r="F126"/>
  <c r="J19"/>
  <c r="J14"/>
  <c r="J91"/>
  <c r="E7"/>
  <c r="E85"/>
  <c i="2" r="J39"/>
  <c r="J38"/>
  <c i="1" r="AY96"/>
  <c i="2" r="J37"/>
  <c i="1" r="AX96"/>
  <c i="2" r="BI1424"/>
  <c r="BH1424"/>
  <c r="BG1424"/>
  <c r="BF1424"/>
  <c r="T1424"/>
  <c r="R1424"/>
  <c r="P1424"/>
  <c r="BI1423"/>
  <c r="BH1423"/>
  <c r="BG1423"/>
  <c r="BF1423"/>
  <c r="T1423"/>
  <c r="R1423"/>
  <c r="P1423"/>
  <c r="BI1422"/>
  <c r="BH1422"/>
  <c r="BG1422"/>
  <c r="BF1422"/>
  <c r="T1422"/>
  <c r="R1422"/>
  <c r="P1422"/>
  <c r="BI1417"/>
  <c r="BH1417"/>
  <c r="BG1417"/>
  <c r="BF1417"/>
  <c r="T1417"/>
  <c r="T1416"/>
  <c r="R1417"/>
  <c r="R1416"/>
  <c r="P1417"/>
  <c r="P1416"/>
  <c r="BI1410"/>
  <c r="BH1410"/>
  <c r="BG1410"/>
  <c r="BF1410"/>
  <c r="T1410"/>
  <c r="R1410"/>
  <c r="P1410"/>
  <c r="BI1404"/>
  <c r="BH1404"/>
  <c r="BG1404"/>
  <c r="BF1404"/>
  <c r="T1404"/>
  <c r="R1404"/>
  <c r="P1404"/>
  <c r="BI1402"/>
  <c r="BH1402"/>
  <c r="BG1402"/>
  <c r="BF1402"/>
  <c r="T1402"/>
  <c r="R1402"/>
  <c r="P1402"/>
  <c r="BI1398"/>
  <c r="BH1398"/>
  <c r="BG1398"/>
  <c r="BF1398"/>
  <c r="T1398"/>
  <c r="R1398"/>
  <c r="P1398"/>
  <c r="BI1392"/>
  <c r="BH1392"/>
  <c r="BG1392"/>
  <c r="BF1392"/>
  <c r="T1392"/>
  <c r="R1392"/>
  <c r="P1392"/>
  <c r="BI1386"/>
  <c r="BH1386"/>
  <c r="BG1386"/>
  <c r="BF1386"/>
  <c r="T1386"/>
  <c r="R1386"/>
  <c r="P1386"/>
  <c r="BI1381"/>
  <c r="BH1381"/>
  <c r="BG1381"/>
  <c r="BF1381"/>
  <c r="T1381"/>
  <c r="R1381"/>
  <c r="P1381"/>
  <c r="BI1376"/>
  <c r="BH1376"/>
  <c r="BG1376"/>
  <c r="BF1376"/>
  <c r="T1376"/>
  <c r="R1376"/>
  <c r="P1376"/>
  <c r="BI1371"/>
  <c r="BH1371"/>
  <c r="BG1371"/>
  <c r="BF1371"/>
  <c r="T1371"/>
  <c r="R1371"/>
  <c r="P1371"/>
  <c r="BI1369"/>
  <c r="BH1369"/>
  <c r="BG1369"/>
  <c r="BF1369"/>
  <c r="T1369"/>
  <c r="R1369"/>
  <c r="P1369"/>
  <c r="BI1361"/>
  <c r="BH1361"/>
  <c r="BG1361"/>
  <c r="BF1361"/>
  <c r="T1361"/>
  <c r="R1361"/>
  <c r="P1361"/>
  <c r="BI1358"/>
  <c r="BH1358"/>
  <c r="BG1358"/>
  <c r="BF1358"/>
  <c r="T1358"/>
  <c r="R1358"/>
  <c r="P1358"/>
  <c r="BI1355"/>
  <c r="BH1355"/>
  <c r="BG1355"/>
  <c r="BF1355"/>
  <c r="T1355"/>
  <c r="R1355"/>
  <c r="P1355"/>
  <c r="BI1353"/>
  <c r="BH1353"/>
  <c r="BG1353"/>
  <c r="BF1353"/>
  <c r="T1353"/>
  <c r="R1353"/>
  <c r="P1353"/>
  <c r="BI1350"/>
  <c r="BH1350"/>
  <c r="BG1350"/>
  <c r="BF1350"/>
  <c r="T1350"/>
  <c r="R1350"/>
  <c r="P1350"/>
  <c r="BI1348"/>
  <c r="BH1348"/>
  <c r="BG1348"/>
  <c r="BF1348"/>
  <c r="T1348"/>
  <c r="R1348"/>
  <c r="P1348"/>
  <c r="BI1340"/>
  <c r="BH1340"/>
  <c r="BG1340"/>
  <c r="BF1340"/>
  <c r="T1340"/>
  <c r="R1340"/>
  <c r="P1340"/>
  <c r="BI1337"/>
  <c r="BH1337"/>
  <c r="BG1337"/>
  <c r="BF1337"/>
  <c r="T1337"/>
  <c r="R1337"/>
  <c r="P1337"/>
  <c r="BI1331"/>
  <c r="BH1331"/>
  <c r="BG1331"/>
  <c r="BF1331"/>
  <c r="T1331"/>
  <c r="R1331"/>
  <c r="P1331"/>
  <c r="BI1323"/>
  <c r="BH1323"/>
  <c r="BG1323"/>
  <c r="BF1323"/>
  <c r="T1323"/>
  <c r="R1323"/>
  <c r="P1323"/>
  <c r="BI1315"/>
  <c r="BH1315"/>
  <c r="BG1315"/>
  <c r="BF1315"/>
  <c r="T1315"/>
  <c r="R1315"/>
  <c r="P1315"/>
  <c r="BI1313"/>
  <c r="BH1313"/>
  <c r="BG1313"/>
  <c r="BF1313"/>
  <c r="T1313"/>
  <c r="R1313"/>
  <c r="P1313"/>
  <c r="BI1306"/>
  <c r="BH1306"/>
  <c r="BG1306"/>
  <c r="BF1306"/>
  <c r="T1306"/>
  <c r="R1306"/>
  <c r="P1306"/>
  <c r="BI1304"/>
  <c r="BH1304"/>
  <c r="BG1304"/>
  <c r="BF1304"/>
  <c r="T1304"/>
  <c r="R1304"/>
  <c r="P1304"/>
  <c r="BI1301"/>
  <c r="BH1301"/>
  <c r="BG1301"/>
  <c r="BF1301"/>
  <c r="T1301"/>
  <c r="R1301"/>
  <c r="P1301"/>
  <c r="BI1299"/>
  <c r="BH1299"/>
  <c r="BG1299"/>
  <c r="BF1299"/>
  <c r="T1299"/>
  <c r="R1299"/>
  <c r="P1299"/>
  <c r="BI1292"/>
  <c r="BH1292"/>
  <c r="BG1292"/>
  <c r="BF1292"/>
  <c r="T1292"/>
  <c r="R1292"/>
  <c r="P1292"/>
  <c r="BI1290"/>
  <c r="BH1290"/>
  <c r="BG1290"/>
  <c r="BF1290"/>
  <c r="T1290"/>
  <c r="R1290"/>
  <c r="P1290"/>
  <c r="BI1283"/>
  <c r="BH1283"/>
  <c r="BG1283"/>
  <c r="BF1283"/>
  <c r="T1283"/>
  <c r="R1283"/>
  <c r="P1283"/>
  <c r="BI1276"/>
  <c r="BH1276"/>
  <c r="BG1276"/>
  <c r="BF1276"/>
  <c r="T1276"/>
  <c r="R1276"/>
  <c r="P1276"/>
  <c r="BI1269"/>
  <c r="BH1269"/>
  <c r="BG1269"/>
  <c r="BF1269"/>
  <c r="T1269"/>
  <c r="R1269"/>
  <c r="P1269"/>
  <c r="BI1262"/>
  <c r="BH1262"/>
  <c r="BG1262"/>
  <c r="BF1262"/>
  <c r="T1262"/>
  <c r="R1262"/>
  <c r="P1262"/>
  <c r="BI1260"/>
  <c r="BH1260"/>
  <c r="BG1260"/>
  <c r="BF1260"/>
  <c r="T1260"/>
  <c r="R1260"/>
  <c r="P1260"/>
  <c r="BI1251"/>
  <c r="BH1251"/>
  <c r="BG1251"/>
  <c r="BF1251"/>
  <c r="T1251"/>
  <c r="R1251"/>
  <c r="P1251"/>
  <c r="BI1244"/>
  <c r="BH1244"/>
  <c r="BG1244"/>
  <c r="BF1244"/>
  <c r="T1244"/>
  <c r="R1244"/>
  <c r="P1244"/>
  <c r="BI1241"/>
  <c r="BH1241"/>
  <c r="BG1241"/>
  <c r="BF1241"/>
  <c r="T1241"/>
  <c r="R1241"/>
  <c r="P1241"/>
  <c r="BI1234"/>
  <c r="BH1234"/>
  <c r="BG1234"/>
  <c r="BF1234"/>
  <c r="T1234"/>
  <c r="R1234"/>
  <c r="P1234"/>
  <c r="BI1227"/>
  <c r="BH1227"/>
  <c r="BG1227"/>
  <c r="BF1227"/>
  <c r="T1227"/>
  <c r="R1227"/>
  <c r="P1227"/>
  <c r="BI1220"/>
  <c r="BH1220"/>
  <c r="BG1220"/>
  <c r="BF1220"/>
  <c r="T1220"/>
  <c r="R1220"/>
  <c r="P1220"/>
  <c r="BI1213"/>
  <c r="BH1213"/>
  <c r="BG1213"/>
  <c r="BF1213"/>
  <c r="T1213"/>
  <c r="R1213"/>
  <c r="P1213"/>
  <c r="BI1204"/>
  <c r="BH1204"/>
  <c r="BG1204"/>
  <c r="BF1204"/>
  <c r="T1204"/>
  <c r="R1204"/>
  <c r="P1204"/>
  <c r="BI1202"/>
  <c r="BH1202"/>
  <c r="BG1202"/>
  <c r="BF1202"/>
  <c r="T1202"/>
  <c r="R1202"/>
  <c r="P1202"/>
  <c r="BI1195"/>
  <c r="BH1195"/>
  <c r="BG1195"/>
  <c r="BF1195"/>
  <c r="T1195"/>
  <c r="R1195"/>
  <c r="P1195"/>
  <c r="BI1186"/>
  <c r="BH1186"/>
  <c r="BG1186"/>
  <c r="BF1186"/>
  <c r="T1186"/>
  <c r="R1186"/>
  <c r="P1186"/>
  <c r="BI1177"/>
  <c r="BH1177"/>
  <c r="BG1177"/>
  <c r="BF1177"/>
  <c r="T1177"/>
  <c r="R1177"/>
  <c r="P1177"/>
  <c r="BI1175"/>
  <c r="BH1175"/>
  <c r="BG1175"/>
  <c r="BF1175"/>
  <c r="T1175"/>
  <c r="R1175"/>
  <c r="P1175"/>
  <c r="BI1168"/>
  <c r="BH1168"/>
  <c r="BG1168"/>
  <c r="BF1168"/>
  <c r="T1168"/>
  <c r="R1168"/>
  <c r="P1168"/>
  <c r="BI1161"/>
  <c r="BH1161"/>
  <c r="BG1161"/>
  <c r="BF1161"/>
  <c r="T1161"/>
  <c r="R1161"/>
  <c r="P1161"/>
  <c r="BI1153"/>
  <c r="BH1153"/>
  <c r="BG1153"/>
  <c r="BF1153"/>
  <c r="T1153"/>
  <c r="R1153"/>
  <c r="P1153"/>
  <c r="BI1149"/>
  <c r="BH1149"/>
  <c r="BG1149"/>
  <c r="BF1149"/>
  <c r="T1149"/>
  <c r="R1149"/>
  <c r="P1149"/>
  <c r="BI1140"/>
  <c r="BH1140"/>
  <c r="BG1140"/>
  <c r="BF1140"/>
  <c r="T1140"/>
  <c r="R1140"/>
  <c r="P1140"/>
  <c r="BI1136"/>
  <c r="BH1136"/>
  <c r="BG1136"/>
  <c r="BF1136"/>
  <c r="T1136"/>
  <c r="R1136"/>
  <c r="P1136"/>
  <c r="BI1132"/>
  <c r="BH1132"/>
  <c r="BG1132"/>
  <c r="BF1132"/>
  <c r="T1132"/>
  <c r="R1132"/>
  <c r="P1132"/>
  <c r="BI1131"/>
  <c r="BH1131"/>
  <c r="BG1131"/>
  <c r="BF1131"/>
  <c r="T1131"/>
  <c r="R1131"/>
  <c r="P1131"/>
  <c r="BI1127"/>
  <c r="BH1127"/>
  <c r="BG1127"/>
  <c r="BF1127"/>
  <c r="T1127"/>
  <c r="R1127"/>
  <c r="P1127"/>
  <c r="BI1126"/>
  <c r="BH1126"/>
  <c r="BG1126"/>
  <c r="BF1126"/>
  <c r="T1126"/>
  <c r="R1126"/>
  <c r="P1126"/>
  <c r="BI1122"/>
  <c r="BH1122"/>
  <c r="BG1122"/>
  <c r="BF1122"/>
  <c r="T1122"/>
  <c r="R1122"/>
  <c r="P1122"/>
  <c r="BI1121"/>
  <c r="BH1121"/>
  <c r="BG1121"/>
  <c r="BF1121"/>
  <c r="T1121"/>
  <c r="R1121"/>
  <c r="P1121"/>
  <c r="BI1117"/>
  <c r="BH1117"/>
  <c r="BG1117"/>
  <c r="BF1117"/>
  <c r="T1117"/>
  <c r="R1117"/>
  <c r="P1117"/>
  <c r="BI1116"/>
  <c r="BH1116"/>
  <c r="BG1116"/>
  <c r="BF1116"/>
  <c r="T1116"/>
  <c r="R1116"/>
  <c r="P1116"/>
  <c r="BI1112"/>
  <c r="BH1112"/>
  <c r="BG1112"/>
  <c r="BF1112"/>
  <c r="T1112"/>
  <c r="R1112"/>
  <c r="P1112"/>
  <c r="BI1110"/>
  <c r="BH1110"/>
  <c r="BG1110"/>
  <c r="BF1110"/>
  <c r="T1110"/>
  <c r="R1110"/>
  <c r="P1110"/>
  <c r="BI1109"/>
  <c r="BH1109"/>
  <c r="BG1109"/>
  <c r="BF1109"/>
  <c r="T1109"/>
  <c r="R1109"/>
  <c r="P1109"/>
  <c r="BI1108"/>
  <c r="BH1108"/>
  <c r="BG1108"/>
  <c r="BF1108"/>
  <c r="T1108"/>
  <c r="R1108"/>
  <c r="P1108"/>
  <c r="BI1107"/>
  <c r="BH1107"/>
  <c r="BG1107"/>
  <c r="BF1107"/>
  <c r="T1107"/>
  <c r="R1107"/>
  <c r="P1107"/>
  <c r="BI1106"/>
  <c r="BH1106"/>
  <c r="BG1106"/>
  <c r="BF1106"/>
  <c r="T1106"/>
  <c r="R1106"/>
  <c r="P1106"/>
  <c r="BI1105"/>
  <c r="BH1105"/>
  <c r="BG1105"/>
  <c r="BF1105"/>
  <c r="T1105"/>
  <c r="R1105"/>
  <c r="P1105"/>
  <c r="BI1102"/>
  <c r="BH1102"/>
  <c r="BG1102"/>
  <c r="BF1102"/>
  <c r="T1102"/>
  <c r="R1102"/>
  <c r="P1102"/>
  <c r="BI1098"/>
  <c r="BH1098"/>
  <c r="BG1098"/>
  <c r="BF1098"/>
  <c r="T1098"/>
  <c r="R1098"/>
  <c r="P1098"/>
  <c r="BI1094"/>
  <c r="BH1094"/>
  <c r="BG1094"/>
  <c r="BF1094"/>
  <c r="T1094"/>
  <c r="R1094"/>
  <c r="P1094"/>
  <c r="BI1089"/>
  <c r="BH1089"/>
  <c r="BG1089"/>
  <c r="BF1089"/>
  <c r="T1089"/>
  <c r="R1089"/>
  <c r="P1089"/>
  <c r="BI1086"/>
  <c r="BH1086"/>
  <c r="BG1086"/>
  <c r="BF1086"/>
  <c r="T1086"/>
  <c r="R1086"/>
  <c r="P1086"/>
  <c r="BI1083"/>
  <c r="BH1083"/>
  <c r="BG1083"/>
  <c r="BF1083"/>
  <c r="T1083"/>
  <c r="R1083"/>
  <c r="P1083"/>
  <c r="BI1082"/>
  <c r="BH1082"/>
  <c r="BG1082"/>
  <c r="BF1082"/>
  <c r="T1082"/>
  <c r="R1082"/>
  <c r="P1082"/>
  <c r="BI1078"/>
  <c r="BH1078"/>
  <c r="BG1078"/>
  <c r="BF1078"/>
  <c r="T1078"/>
  <c r="R1078"/>
  <c r="P1078"/>
  <c r="BI1074"/>
  <c r="BH1074"/>
  <c r="BG1074"/>
  <c r="BF1074"/>
  <c r="T1074"/>
  <c r="R1074"/>
  <c r="P1074"/>
  <c r="BI1070"/>
  <c r="BH1070"/>
  <c r="BG1070"/>
  <c r="BF1070"/>
  <c r="T1070"/>
  <c r="R1070"/>
  <c r="P1070"/>
  <c r="BI1069"/>
  <c r="BH1069"/>
  <c r="BG1069"/>
  <c r="BF1069"/>
  <c r="T1069"/>
  <c r="R1069"/>
  <c r="P1069"/>
  <c r="BI1065"/>
  <c r="BH1065"/>
  <c r="BG1065"/>
  <c r="BF1065"/>
  <c r="T1065"/>
  <c r="R1065"/>
  <c r="P1065"/>
  <c r="BI1064"/>
  <c r="BH1064"/>
  <c r="BG1064"/>
  <c r="BF1064"/>
  <c r="T1064"/>
  <c r="R1064"/>
  <c r="P1064"/>
  <c r="BI1052"/>
  <c r="BH1052"/>
  <c r="BG1052"/>
  <c r="BF1052"/>
  <c r="T1052"/>
  <c r="R1052"/>
  <c r="P1052"/>
  <c r="BI1051"/>
  <c r="BH1051"/>
  <c r="BG1051"/>
  <c r="BF1051"/>
  <c r="T1051"/>
  <c r="R1051"/>
  <c r="P1051"/>
  <c r="BI1047"/>
  <c r="BH1047"/>
  <c r="BG1047"/>
  <c r="BF1047"/>
  <c r="T1047"/>
  <c r="R1047"/>
  <c r="P1047"/>
  <c r="BI1044"/>
  <c r="BH1044"/>
  <c r="BG1044"/>
  <c r="BF1044"/>
  <c r="T1044"/>
  <c r="R1044"/>
  <c r="P1044"/>
  <c r="BI1043"/>
  <c r="BH1043"/>
  <c r="BG1043"/>
  <c r="BF1043"/>
  <c r="T1043"/>
  <c r="R1043"/>
  <c r="P1043"/>
  <c r="BI1039"/>
  <c r="BH1039"/>
  <c r="BG1039"/>
  <c r="BF1039"/>
  <c r="T1039"/>
  <c r="R1039"/>
  <c r="P1039"/>
  <c r="BI1036"/>
  <c r="BH1036"/>
  <c r="BG1036"/>
  <c r="BF1036"/>
  <c r="T1036"/>
  <c r="R1036"/>
  <c r="P1036"/>
  <c r="BI1030"/>
  <c r="BH1030"/>
  <c r="BG1030"/>
  <c r="BF1030"/>
  <c r="T1030"/>
  <c r="R1030"/>
  <c r="P1030"/>
  <c r="BI1028"/>
  <c r="BH1028"/>
  <c r="BG1028"/>
  <c r="BF1028"/>
  <c r="T1028"/>
  <c r="R1028"/>
  <c r="P1028"/>
  <c r="BI1024"/>
  <c r="BH1024"/>
  <c r="BG1024"/>
  <c r="BF1024"/>
  <c r="T1024"/>
  <c r="R1024"/>
  <c r="P1024"/>
  <c r="BI1022"/>
  <c r="BH1022"/>
  <c r="BG1022"/>
  <c r="BF1022"/>
  <c r="T1022"/>
  <c r="R1022"/>
  <c r="P1022"/>
  <c r="BI1016"/>
  <c r="BH1016"/>
  <c r="BG1016"/>
  <c r="BF1016"/>
  <c r="T1016"/>
  <c r="R1016"/>
  <c r="P1016"/>
  <c r="BI1014"/>
  <c r="BH1014"/>
  <c r="BG1014"/>
  <c r="BF1014"/>
  <c r="T1014"/>
  <c r="R1014"/>
  <c r="P1014"/>
  <c r="BI996"/>
  <c r="BH996"/>
  <c r="BG996"/>
  <c r="BF996"/>
  <c r="T996"/>
  <c r="R996"/>
  <c r="P996"/>
  <c r="BI994"/>
  <c r="BH994"/>
  <c r="BG994"/>
  <c r="BF994"/>
  <c r="T994"/>
  <c r="R994"/>
  <c r="P994"/>
  <c r="BI987"/>
  <c r="BH987"/>
  <c r="BG987"/>
  <c r="BF987"/>
  <c r="T987"/>
  <c r="R987"/>
  <c r="P987"/>
  <c r="BI986"/>
  <c r="BH986"/>
  <c r="BG986"/>
  <c r="BF986"/>
  <c r="T986"/>
  <c r="R986"/>
  <c r="P986"/>
  <c r="BI982"/>
  <c r="BH982"/>
  <c r="BG982"/>
  <c r="BF982"/>
  <c r="T982"/>
  <c r="R982"/>
  <c r="P982"/>
  <c r="BI981"/>
  <c r="BH981"/>
  <c r="BG981"/>
  <c r="BF981"/>
  <c r="T981"/>
  <c r="R981"/>
  <c r="P981"/>
  <c r="BI977"/>
  <c r="BH977"/>
  <c r="BG977"/>
  <c r="BF977"/>
  <c r="T977"/>
  <c r="R977"/>
  <c r="P977"/>
  <c r="BI976"/>
  <c r="BH976"/>
  <c r="BG976"/>
  <c r="BF976"/>
  <c r="T976"/>
  <c r="R976"/>
  <c r="P976"/>
  <c r="BI970"/>
  <c r="BH970"/>
  <c r="BG970"/>
  <c r="BF970"/>
  <c r="T970"/>
  <c r="R970"/>
  <c r="P970"/>
  <c r="BI969"/>
  <c r="BH969"/>
  <c r="BG969"/>
  <c r="BF969"/>
  <c r="T969"/>
  <c r="R969"/>
  <c r="P969"/>
  <c r="BI965"/>
  <c r="BH965"/>
  <c r="BG965"/>
  <c r="BF965"/>
  <c r="T965"/>
  <c r="R965"/>
  <c r="P965"/>
  <c r="BI964"/>
  <c r="BH964"/>
  <c r="BG964"/>
  <c r="BF964"/>
  <c r="T964"/>
  <c r="R964"/>
  <c r="P964"/>
  <c r="BI959"/>
  <c r="BH959"/>
  <c r="BG959"/>
  <c r="BF959"/>
  <c r="T959"/>
  <c r="R959"/>
  <c r="P959"/>
  <c r="BI958"/>
  <c r="BH958"/>
  <c r="BG958"/>
  <c r="BF958"/>
  <c r="T958"/>
  <c r="R958"/>
  <c r="P958"/>
  <c r="BI954"/>
  <c r="BH954"/>
  <c r="BG954"/>
  <c r="BF954"/>
  <c r="T954"/>
  <c r="R954"/>
  <c r="P954"/>
  <c r="BI953"/>
  <c r="BH953"/>
  <c r="BG953"/>
  <c r="BF953"/>
  <c r="T953"/>
  <c r="R953"/>
  <c r="P953"/>
  <c r="BI951"/>
  <c r="BH951"/>
  <c r="BG951"/>
  <c r="BF951"/>
  <c r="T951"/>
  <c r="R951"/>
  <c r="P951"/>
  <c r="BI950"/>
  <c r="BH950"/>
  <c r="BG950"/>
  <c r="BF950"/>
  <c r="T950"/>
  <c r="R950"/>
  <c r="P950"/>
  <c r="BI946"/>
  <c r="BH946"/>
  <c r="BG946"/>
  <c r="BF946"/>
  <c r="T946"/>
  <c r="R946"/>
  <c r="P946"/>
  <c r="BI945"/>
  <c r="BH945"/>
  <c r="BG945"/>
  <c r="BF945"/>
  <c r="T945"/>
  <c r="R945"/>
  <c r="P945"/>
  <c r="BI942"/>
  <c r="BH942"/>
  <c r="BG942"/>
  <c r="BF942"/>
  <c r="T942"/>
  <c r="R942"/>
  <c r="P942"/>
  <c r="BI941"/>
  <c r="BH941"/>
  <c r="BG941"/>
  <c r="BF941"/>
  <c r="T941"/>
  <c r="R941"/>
  <c r="P941"/>
  <c r="BI938"/>
  <c r="BH938"/>
  <c r="BG938"/>
  <c r="BF938"/>
  <c r="T938"/>
  <c r="R938"/>
  <c r="P938"/>
  <c r="BI937"/>
  <c r="BH937"/>
  <c r="BG937"/>
  <c r="BF937"/>
  <c r="T937"/>
  <c r="R937"/>
  <c r="P937"/>
  <c r="BI934"/>
  <c r="BH934"/>
  <c r="BG934"/>
  <c r="BF934"/>
  <c r="T934"/>
  <c r="R934"/>
  <c r="P934"/>
  <c r="BI933"/>
  <c r="BH933"/>
  <c r="BG933"/>
  <c r="BF933"/>
  <c r="T933"/>
  <c r="R933"/>
  <c r="P933"/>
  <c r="BI930"/>
  <c r="BH930"/>
  <c r="BG930"/>
  <c r="BF930"/>
  <c r="T930"/>
  <c r="R930"/>
  <c r="P930"/>
  <c r="BI929"/>
  <c r="BH929"/>
  <c r="BG929"/>
  <c r="BF929"/>
  <c r="T929"/>
  <c r="R929"/>
  <c r="P929"/>
  <c r="BI926"/>
  <c r="BH926"/>
  <c r="BG926"/>
  <c r="BF926"/>
  <c r="T926"/>
  <c r="R926"/>
  <c r="P926"/>
  <c r="BI925"/>
  <c r="BH925"/>
  <c r="BG925"/>
  <c r="BF925"/>
  <c r="T925"/>
  <c r="R925"/>
  <c r="P925"/>
  <c r="BI922"/>
  <c r="BH922"/>
  <c r="BG922"/>
  <c r="BF922"/>
  <c r="T922"/>
  <c r="R922"/>
  <c r="P922"/>
  <c r="BI921"/>
  <c r="BH921"/>
  <c r="BG921"/>
  <c r="BF921"/>
  <c r="T921"/>
  <c r="R921"/>
  <c r="P921"/>
  <c r="BI918"/>
  <c r="BH918"/>
  <c r="BG918"/>
  <c r="BF918"/>
  <c r="T918"/>
  <c r="R918"/>
  <c r="P918"/>
  <c r="BI917"/>
  <c r="BH917"/>
  <c r="BG917"/>
  <c r="BF917"/>
  <c r="T917"/>
  <c r="R917"/>
  <c r="P917"/>
  <c r="BI914"/>
  <c r="BH914"/>
  <c r="BG914"/>
  <c r="BF914"/>
  <c r="T914"/>
  <c r="R914"/>
  <c r="P914"/>
  <c r="BI913"/>
  <c r="BH913"/>
  <c r="BG913"/>
  <c r="BF913"/>
  <c r="T913"/>
  <c r="R913"/>
  <c r="P913"/>
  <c r="BI910"/>
  <c r="BH910"/>
  <c r="BG910"/>
  <c r="BF910"/>
  <c r="T910"/>
  <c r="R910"/>
  <c r="P910"/>
  <c r="BI909"/>
  <c r="BH909"/>
  <c r="BG909"/>
  <c r="BF909"/>
  <c r="T909"/>
  <c r="R909"/>
  <c r="P909"/>
  <c r="BI906"/>
  <c r="BH906"/>
  <c r="BG906"/>
  <c r="BF906"/>
  <c r="T906"/>
  <c r="R906"/>
  <c r="P906"/>
  <c r="BI905"/>
  <c r="BH905"/>
  <c r="BG905"/>
  <c r="BF905"/>
  <c r="T905"/>
  <c r="R905"/>
  <c r="P905"/>
  <c r="BI904"/>
  <c r="BH904"/>
  <c r="BG904"/>
  <c r="BF904"/>
  <c r="T904"/>
  <c r="R904"/>
  <c r="P904"/>
  <c r="BI901"/>
  <c r="BH901"/>
  <c r="BG901"/>
  <c r="BF901"/>
  <c r="T901"/>
  <c r="R901"/>
  <c r="P901"/>
  <c r="BI900"/>
  <c r="BH900"/>
  <c r="BG900"/>
  <c r="BF900"/>
  <c r="T900"/>
  <c r="R900"/>
  <c r="P900"/>
  <c r="BI899"/>
  <c r="BH899"/>
  <c r="BG899"/>
  <c r="BF899"/>
  <c r="T899"/>
  <c r="R899"/>
  <c r="P899"/>
  <c r="BI896"/>
  <c r="BH896"/>
  <c r="BG896"/>
  <c r="BF896"/>
  <c r="T896"/>
  <c r="R896"/>
  <c r="P896"/>
  <c r="BI893"/>
  <c r="BH893"/>
  <c r="BG893"/>
  <c r="BF893"/>
  <c r="T893"/>
  <c r="R893"/>
  <c r="P893"/>
  <c r="BI890"/>
  <c r="BH890"/>
  <c r="BG890"/>
  <c r="BF890"/>
  <c r="T890"/>
  <c r="R890"/>
  <c r="P890"/>
  <c r="BI888"/>
  <c r="BH888"/>
  <c r="BG888"/>
  <c r="BF888"/>
  <c r="T888"/>
  <c r="R888"/>
  <c r="P888"/>
  <c r="BI879"/>
  <c r="BH879"/>
  <c r="BG879"/>
  <c r="BF879"/>
  <c r="T879"/>
  <c r="R879"/>
  <c r="P879"/>
  <c r="BI877"/>
  <c r="BH877"/>
  <c r="BG877"/>
  <c r="BF877"/>
  <c r="T877"/>
  <c r="R877"/>
  <c r="P877"/>
  <c r="BI869"/>
  <c r="BH869"/>
  <c r="BG869"/>
  <c r="BF869"/>
  <c r="T869"/>
  <c r="R869"/>
  <c r="P869"/>
  <c r="BI868"/>
  <c r="BH868"/>
  <c r="BG868"/>
  <c r="BF868"/>
  <c r="T868"/>
  <c r="R868"/>
  <c r="P868"/>
  <c r="BI866"/>
  <c r="BH866"/>
  <c r="BG866"/>
  <c r="BF866"/>
  <c r="T866"/>
  <c r="R866"/>
  <c r="P866"/>
  <c r="BI856"/>
  <c r="BH856"/>
  <c r="BG856"/>
  <c r="BF856"/>
  <c r="T856"/>
  <c r="R856"/>
  <c r="P856"/>
  <c r="BI842"/>
  <c r="BH842"/>
  <c r="BG842"/>
  <c r="BF842"/>
  <c r="T842"/>
  <c r="R842"/>
  <c r="P842"/>
  <c r="BI841"/>
  <c r="BH841"/>
  <c r="BG841"/>
  <c r="BF841"/>
  <c r="T841"/>
  <c r="R841"/>
  <c r="P841"/>
  <c r="BI840"/>
  <c r="BH840"/>
  <c r="BG840"/>
  <c r="BF840"/>
  <c r="T840"/>
  <c r="R840"/>
  <c r="P840"/>
  <c r="BI836"/>
  <c r="BH836"/>
  <c r="BG836"/>
  <c r="BF836"/>
  <c r="T836"/>
  <c r="R836"/>
  <c r="P836"/>
  <c r="BI832"/>
  <c r="BH832"/>
  <c r="BG832"/>
  <c r="BF832"/>
  <c r="T832"/>
  <c r="R832"/>
  <c r="P832"/>
  <c r="BI822"/>
  <c r="BH822"/>
  <c r="BG822"/>
  <c r="BF822"/>
  <c r="T822"/>
  <c r="R822"/>
  <c r="P822"/>
  <c r="BI820"/>
  <c r="BH820"/>
  <c r="BG820"/>
  <c r="BF820"/>
  <c r="T820"/>
  <c r="R820"/>
  <c r="P820"/>
  <c r="BI815"/>
  <c r="BH815"/>
  <c r="BG815"/>
  <c r="BF815"/>
  <c r="T815"/>
  <c r="R815"/>
  <c r="P815"/>
  <c r="BI808"/>
  <c r="BH808"/>
  <c r="BG808"/>
  <c r="BF808"/>
  <c r="T808"/>
  <c r="R808"/>
  <c r="P808"/>
  <c r="BI804"/>
  <c r="BH804"/>
  <c r="BG804"/>
  <c r="BF804"/>
  <c r="T804"/>
  <c r="R804"/>
  <c r="P804"/>
  <c r="BI803"/>
  <c r="BH803"/>
  <c r="BG803"/>
  <c r="BF803"/>
  <c r="T803"/>
  <c r="R803"/>
  <c r="P803"/>
  <c r="BI802"/>
  <c r="BH802"/>
  <c r="BG802"/>
  <c r="BF802"/>
  <c r="T802"/>
  <c r="R802"/>
  <c r="P802"/>
  <c r="BI799"/>
  <c r="BH799"/>
  <c r="BG799"/>
  <c r="BF799"/>
  <c r="T799"/>
  <c r="R799"/>
  <c r="P799"/>
  <c r="BI794"/>
  <c r="BH794"/>
  <c r="BG794"/>
  <c r="BF794"/>
  <c r="T794"/>
  <c r="R794"/>
  <c r="P794"/>
  <c r="BI786"/>
  <c r="BH786"/>
  <c r="BG786"/>
  <c r="BF786"/>
  <c r="T786"/>
  <c r="R786"/>
  <c r="P786"/>
  <c r="BI778"/>
  <c r="BH778"/>
  <c r="BG778"/>
  <c r="BF778"/>
  <c r="T778"/>
  <c r="R778"/>
  <c r="P778"/>
  <c r="BI774"/>
  <c r="BH774"/>
  <c r="BG774"/>
  <c r="BF774"/>
  <c r="T774"/>
  <c r="R774"/>
  <c r="P774"/>
  <c r="BI772"/>
  <c r="BH772"/>
  <c r="BG772"/>
  <c r="BF772"/>
  <c r="T772"/>
  <c r="R772"/>
  <c r="P772"/>
  <c r="BI765"/>
  <c r="BH765"/>
  <c r="BG765"/>
  <c r="BF765"/>
  <c r="T765"/>
  <c r="R765"/>
  <c r="P765"/>
  <c r="BI763"/>
  <c r="BH763"/>
  <c r="BG763"/>
  <c r="BF763"/>
  <c r="T763"/>
  <c r="R763"/>
  <c r="P763"/>
  <c r="BI756"/>
  <c r="BH756"/>
  <c r="BG756"/>
  <c r="BF756"/>
  <c r="T756"/>
  <c r="R756"/>
  <c r="P756"/>
  <c r="BI749"/>
  <c r="BH749"/>
  <c r="BG749"/>
  <c r="BF749"/>
  <c r="T749"/>
  <c r="R749"/>
  <c r="P749"/>
  <c r="BI748"/>
  <c r="BH748"/>
  <c r="BG748"/>
  <c r="BF748"/>
  <c r="T748"/>
  <c r="R748"/>
  <c r="P748"/>
  <c r="BI741"/>
  <c r="BH741"/>
  <c r="BG741"/>
  <c r="BF741"/>
  <c r="T741"/>
  <c r="R741"/>
  <c r="P741"/>
  <c r="BI734"/>
  <c r="BH734"/>
  <c r="BG734"/>
  <c r="BF734"/>
  <c r="T734"/>
  <c r="R734"/>
  <c r="P734"/>
  <c r="BI731"/>
  <c r="BH731"/>
  <c r="BG731"/>
  <c r="BF731"/>
  <c r="T731"/>
  <c r="R731"/>
  <c r="P731"/>
  <c r="BI719"/>
  <c r="BH719"/>
  <c r="BG719"/>
  <c r="BF719"/>
  <c r="T719"/>
  <c r="R719"/>
  <c r="P719"/>
  <c r="BI711"/>
  <c r="BH711"/>
  <c r="BG711"/>
  <c r="BF711"/>
  <c r="T711"/>
  <c r="R711"/>
  <c r="P711"/>
  <c r="BI685"/>
  <c r="BH685"/>
  <c r="BG685"/>
  <c r="BF685"/>
  <c r="T685"/>
  <c r="R685"/>
  <c r="P685"/>
  <c r="BI677"/>
  <c r="BH677"/>
  <c r="BG677"/>
  <c r="BF677"/>
  <c r="T677"/>
  <c r="R677"/>
  <c r="P677"/>
  <c r="BI675"/>
  <c r="BH675"/>
  <c r="BG675"/>
  <c r="BF675"/>
  <c r="T675"/>
  <c r="R675"/>
  <c r="P675"/>
  <c r="BI641"/>
  <c r="BH641"/>
  <c r="BG641"/>
  <c r="BF641"/>
  <c r="T641"/>
  <c r="R641"/>
  <c r="P641"/>
  <c r="BI634"/>
  <c r="BH634"/>
  <c r="BG634"/>
  <c r="BF634"/>
  <c r="T634"/>
  <c r="R634"/>
  <c r="P634"/>
  <c r="BI631"/>
  <c r="BH631"/>
  <c r="BG631"/>
  <c r="BF631"/>
  <c r="T631"/>
  <c r="R631"/>
  <c r="P631"/>
  <c r="BI628"/>
  <c r="BH628"/>
  <c r="BG628"/>
  <c r="BF628"/>
  <c r="T628"/>
  <c r="R628"/>
  <c r="P628"/>
  <c r="BI616"/>
  <c r="BH616"/>
  <c r="BG616"/>
  <c r="BF616"/>
  <c r="T616"/>
  <c r="R616"/>
  <c r="P616"/>
  <c r="BI603"/>
  <c r="BH603"/>
  <c r="BG603"/>
  <c r="BF603"/>
  <c r="T603"/>
  <c r="R603"/>
  <c r="P603"/>
  <c r="BI595"/>
  <c r="BH595"/>
  <c r="BG595"/>
  <c r="BF595"/>
  <c r="T595"/>
  <c r="R595"/>
  <c r="P595"/>
  <c r="BI582"/>
  <c r="BH582"/>
  <c r="BG582"/>
  <c r="BF582"/>
  <c r="T582"/>
  <c r="R582"/>
  <c r="P582"/>
  <c r="BI580"/>
  <c r="BH580"/>
  <c r="BG580"/>
  <c r="BF580"/>
  <c r="T580"/>
  <c r="R580"/>
  <c r="P580"/>
  <c r="BI572"/>
  <c r="BH572"/>
  <c r="BG572"/>
  <c r="BF572"/>
  <c r="T572"/>
  <c r="R572"/>
  <c r="P572"/>
  <c r="BI568"/>
  <c r="BH568"/>
  <c r="BG568"/>
  <c r="BF568"/>
  <c r="T568"/>
  <c r="R568"/>
  <c r="P568"/>
  <c r="BI564"/>
  <c r="BH564"/>
  <c r="BG564"/>
  <c r="BF564"/>
  <c r="T564"/>
  <c r="R564"/>
  <c r="P564"/>
  <c r="BI558"/>
  <c r="BH558"/>
  <c r="BG558"/>
  <c r="BF558"/>
  <c r="T558"/>
  <c r="R558"/>
  <c r="P558"/>
  <c r="BI553"/>
  <c r="BH553"/>
  <c r="BG553"/>
  <c r="BF553"/>
  <c r="T553"/>
  <c r="R553"/>
  <c r="P553"/>
  <c r="BI551"/>
  <c r="BH551"/>
  <c r="BG551"/>
  <c r="BF551"/>
  <c r="T551"/>
  <c r="R551"/>
  <c r="P551"/>
  <c r="BI549"/>
  <c r="BH549"/>
  <c r="BG549"/>
  <c r="BF549"/>
  <c r="T549"/>
  <c r="R549"/>
  <c r="P549"/>
  <c r="BI545"/>
  <c r="BH545"/>
  <c r="BG545"/>
  <c r="BF545"/>
  <c r="T545"/>
  <c r="R545"/>
  <c r="P545"/>
  <c r="BI543"/>
  <c r="BH543"/>
  <c r="BG543"/>
  <c r="BF543"/>
  <c r="T543"/>
  <c r="R543"/>
  <c r="P543"/>
  <c r="BI541"/>
  <c r="BH541"/>
  <c r="BG541"/>
  <c r="BF541"/>
  <c r="T541"/>
  <c r="R541"/>
  <c r="P541"/>
  <c r="BI537"/>
  <c r="BH537"/>
  <c r="BG537"/>
  <c r="BF537"/>
  <c r="T537"/>
  <c r="R537"/>
  <c r="P537"/>
  <c r="BI536"/>
  <c r="BH536"/>
  <c r="BG536"/>
  <c r="BF536"/>
  <c r="T536"/>
  <c r="R536"/>
  <c r="P536"/>
  <c r="BI532"/>
  <c r="BH532"/>
  <c r="BG532"/>
  <c r="BF532"/>
  <c r="T532"/>
  <c r="R532"/>
  <c r="P532"/>
  <c r="BI530"/>
  <c r="BH530"/>
  <c r="BG530"/>
  <c r="BF530"/>
  <c r="T530"/>
  <c r="R530"/>
  <c r="P530"/>
  <c r="BI527"/>
  <c r="BH527"/>
  <c r="BG527"/>
  <c r="BF527"/>
  <c r="T527"/>
  <c r="R527"/>
  <c r="P527"/>
  <c r="BI525"/>
  <c r="BH525"/>
  <c r="BG525"/>
  <c r="BF525"/>
  <c r="T525"/>
  <c r="R525"/>
  <c r="P525"/>
  <c r="BI521"/>
  <c r="BH521"/>
  <c r="BG521"/>
  <c r="BF521"/>
  <c r="T521"/>
  <c r="R521"/>
  <c r="P521"/>
  <c r="BI517"/>
  <c r="BH517"/>
  <c r="BG517"/>
  <c r="BF517"/>
  <c r="T517"/>
  <c r="R517"/>
  <c r="P517"/>
  <c r="BI515"/>
  <c r="BH515"/>
  <c r="BG515"/>
  <c r="BF515"/>
  <c r="T515"/>
  <c r="R515"/>
  <c r="P515"/>
  <c r="BI508"/>
  <c r="BH508"/>
  <c r="BG508"/>
  <c r="BF508"/>
  <c r="T508"/>
  <c r="R508"/>
  <c r="P508"/>
  <c r="BI506"/>
  <c r="BH506"/>
  <c r="BG506"/>
  <c r="BF506"/>
  <c r="T506"/>
  <c r="R506"/>
  <c r="P506"/>
  <c r="BI471"/>
  <c r="BH471"/>
  <c r="BG471"/>
  <c r="BF471"/>
  <c r="T471"/>
  <c r="R471"/>
  <c r="P471"/>
  <c r="BI469"/>
  <c r="BH469"/>
  <c r="BG469"/>
  <c r="BF469"/>
  <c r="T469"/>
  <c r="R469"/>
  <c r="P469"/>
  <c r="BI463"/>
  <c r="BH463"/>
  <c r="BG463"/>
  <c r="BF463"/>
  <c r="T463"/>
  <c r="R463"/>
  <c r="P463"/>
  <c r="BI461"/>
  <c r="BH461"/>
  <c r="BG461"/>
  <c r="BF461"/>
  <c r="T461"/>
  <c r="R461"/>
  <c r="P461"/>
  <c r="BI457"/>
  <c r="BH457"/>
  <c r="BG457"/>
  <c r="BF457"/>
  <c r="T457"/>
  <c r="R457"/>
  <c r="P457"/>
  <c r="BI455"/>
  <c r="BH455"/>
  <c r="BG455"/>
  <c r="BF455"/>
  <c r="T455"/>
  <c r="R455"/>
  <c r="P455"/>
  <c r="BI450"/>
  <c r="BH450"/>
  <c r="BG450"/>
  <c r="BF450"/>
  <c r="T450"/>
  <c r="R450"/>
  <c r="P450"/>
  <c r="BI448"/>
  <c r="BH448"/>
  <c r="BG448"/>
  <c r="BF448"/>
  <c r="T448"/>
  <c r="R448"/>
  <c r="P448"/>
  <c r="BI443"/>
  <c r="BH443"/>
  <c r="BG443"/>
  <c r="BF443"/>
  <c r="T443"/>
  <c r="R443"/>
  <c r="P443"/>
  <c r="BI441"/>
  <c r="BH441"/>
  <c r="BG441"/>
  <c r="BF441"/>
  <c r="T441"/>
  <c r="R441"/>
  <c r="P441"/>
  <c r="BI437"/>
  <c r="BH437"/>
  <c r="BG437"/>
  <c r="BF437"/>
  <c r="T437"/>
  <c r="R437"/>
  <c r="P437"/>
  <c r="BI435"/>
  <c r="BH435"/>
  <c r="BG435"/>
  <c r="BF435"/>
  <c r="T435"/>
  <c r="R435"/>
  <c r="P435"/>
  <c r="BI430"/>
  <c r="BH430"/>
  <c r="BG430"/>
  <c r="BF430"/>
  <c r="T430"/>
  <c r="R430"/>
  <c r="P430"/>
  <c r="BI428"/>
  <c r="BH428"/>
  <c r="BG428"/>
  <c r="BF428"/>
  <c r="T428"/>
  <c r="R428"/>
  <c r="P428"/>
  <c r="BI427"/>
  <c r="BH427"/>
  <c r="BG427"/>
  <c r="BF427"/>
  <c r="T427"/>
  <c r="R427"/>
  <c r="P427"/>
  <c r="BI424"/>
  <c r="BH424"/>
  <c r="BG424"/>
  <c r="BF424"/>
  <c r="T424"/>
  <c r="R424"/>
  <c r="P424"/>
  <c r="BI422"/>
  <c r="BH422"/>
  <c r="BG422"/>
  <c r="BF422"/>
  <c r="T422"/>
  <c r="R422"/>
  <c r="P422"/>
  <c r="BI412"/>
  <c r="BH412"/>
  <c r="BG412"/>
  <c r="BF412"/>
  <c r="T412"/>
  <c r="R412"/>
  <c r="P412"/>
  <c r="BI410"/>
  <c r="BH410"/>
  <c r="BG410"/>
  <c r="BF410"/>
  <c r="T410"/>
  <c r="R410"/>
  <c r="P410"/>
  <c r="BI401"/>
  <c r="BH401"/>
  <c r="BG401"/>
  <c r="BF401"/>
  <c r="T401"/>
  <c r="R401"/>
  <c r="P401"/>
  <c r="BI399"/>
  <c r="BH399"/>
  <c r="BG399"/>
  <c r="BF399"/>
  <c r="T399"/>
  <c r="R399"/>
  <c r="P399"/>
  <c r="BI395"/>
  <c r="BH395"/>
  <c r="BG395"/>
  <c r="BF395"/>
  <c r="T395"/>
  <c r="R395"/>
  <c r="P395"/>
  <c r="BI391"/>
  <c r="BH391"/>
  <c r="BG391"/>
  <c r="BF391"/>
  <c r="T391"/>
  <c r="R391"/>
  <c r="P391"/>
  <c r="BI390"/>
  <c r="BH390"/>
  <c r="BG390"/>
  <c r="BF390"/>
  <c r="T390"/>
  <c r="R390"/>
  <c r="P390"/>
  <c r="BI389"/>
  <c r="BH389"/>
  <c r="BG389"/>
  <c r="BF389"/>
  <c r="T389"/>
  <c r="R389"/>
  <c r="P389"/>
  <c r="BI386"/>
  <c r="BH386"/>
  <c r="BG386"/>
  <c r="BF386"/>
  <c r="T386"/>
  <c r="R386"/>
  <c r="P386"/>
  <c r="BI385"/>
  <c r="BH385"/>
  <c r="BG385"/>
  <c r="BF385"/>
  <c r="T385"/>
  <c r="R385"/>
  <c r="P385"/>
  <c r="BI384"/>
  <c r="BH384"/>
  <c r="BG384"/>
  <c r="BF384"/>
  <c r="T384"/>
  <c r="R384"/>
  <c r="P384"/>
  <c r="BI377"/>
  <c r="BH377"/>
  <c r="BG377"/>
  <c r="BF377"/>
  <c r="T377"/>
  <c r="R377"/>
  <c r="P377"/>
  <c r="BI375"/>
  <c r="BH375"/>
  <c r="BG375"/>
  <c r="BF375"/>
  <c r="T375"/>
  <c r="R375"/>
  <c r="P375"/>
  <c r="BI374"/>
  <c r="BH374"/>
  <c r="BG374"/>
  <c r="BF374"/>
  <c r="T374"/>
  <c r="R374"/>
  <c r="P374"/>
  <c r="BI369"/>
  <c r="BH369"/>
  <c r="BG369"/>
  <c r="BF369"/>
  <c r="T369"/>
  <c r="R369"/>
  <c r="P369"/>
  <c r="BI367"/>
  <c r="BH367"/>
  <c r="BG367"/>
  <c r="BF367"/>
  <c r="T367"/>
  <c r="R367"/>
  <c r="P367"/>
  <c r="BI362"/>
  <c r="BH362"/>
  <c r="BG362"/>
  <c r="BF362"/>
  <c r="T362"/>
  <c r="R362"/>
  <c r="P362"/>
  <c r="BI360"/>
  <c r="BH360"/>
  <c r="BG360"/>
  <c r="BF360"/>
  <c r="T360"/>
  <c r="R360"/>
  <c r="P360"/>
  <c r="BI355"/>
  <c r="BH355"/>
  <c r="BG355"/>
  <c r="BF355"/>
  <c r="T355"/>
  <c r="R355"/>
  <c r="P355"/>
  <c r="BI352"/>
  <c r="BH352"/>
  <c r="BG352"/>
  <c r="BF352"/>
  <c r="T352"/>
  <c r="T351"/>
  <c r="R352"/>
  <c r="R351"/>
  <c r="P352"/>
  <c r="P351"/>
  <c r="BI347"/>
  <c r="BH347"/>
  <c r="BG347"/>
  <c r="BF347"/>
  <c r="T347"/>
  <c r="R347"/>
  <c r="P347"/>
  <c r="BI344"/>
  <c r="BH344"/>
  <c r="BG344"/>
  <c r="BF344"/>
  <c r="T344"/>
  <c r="R344"/>
  <c r="P344"/>
  <c r="BI343"/>
  <c r="BH343"/>
  <c r="BG343"/>
  <c r="BF343"/>
  <c r="T343"/>
  <c r="R343"/>
  <c r="P343"/>
  <c r="BI342"/>
  <c r="BH342"/>
  <c r="BG342"/>
  <c r="BF342"/>
  <c r="T342"/>
  <c r="R342"/>
  <c r="P342"/>
  <c r="BI341"/>
  <c r="BH341"/>
  <c r="BG341"/>
  <c r="BF341"/>
  <c r="T341"/>
  <c r="R341"/>
  <c r="P341"/>
  <c r="BI340"/>
  <c r="BH340"/>
  <c r="BG340"/>
  <c r="BF340"/>
  <c r="T340"/>
  <c r="R340"/>
  <c r="P340"/>
  <c r="BI333"/>
  <c r="BH333"/>
  <c r="BG333"/>
  <c r="BF333"/>
  <c r="T333"/>
  <c r="R333"/>
  <c r="P333"/>
  <c r="BI326"/>
  <c r="BH326"/>
  <c r="BG326"/>
  <c r="BF326"/>
  <c r="T326"/>
  <c r="R326"/>
  <c r="P326"/>
  <c r="BI322"/>
  <c r="BH322"/>
  <c r="BG322"/>
  <c r="BF322"/>
  <c r="T322"/>
  <c r="R322"/>
  <c r="P322"/>
  <c r="BI317"/>
  <c r="BH317"/>
  <c r="BG317"/>
  <c r="BF317"/>
  <c r="T317"/>
  <c r="R317"/>
  <c r="P317"/>
  <c r="BI313"/>
  <c r="BH313"/>
  <c r="BG313"/>
  <c r="BF313"/>
  <c r="T313"/>
  <c r="R313"/>
  <c r="P313"/>
  <c r="BI309"/>
  <c r="BH309"/>
  <c r="BG309"/>
  <c r="BF309"/>
  <c r="T309"/>
  <c r="R309"/>
  <c r="P309"/>
  <c r="BI308"/>
  <c r="BH308"/>
  <c r="BG308"/>
  <c r="BF308"/>
  <c r="T308"/>
  <c r="R308"/>
  <c r="P308"/>
  <c r="BI303"/>
  <c r="BH303"/>
  <c r="BG303"/>
  <c r="BF303"/>
  <c r="T303"/>
  <c r="R303"/>
  <c r="P303"/>
  <c r="BI299"/>
  <c r="BH299"/>
  <c r="BG299"/>
  <c r="BF299"/>
  <c r="T299"/>
  <c r="R299"/>
  <c r="P299"/>
  <c r="BI293"/>
  <c r="BH293"/>
  <c r="BG293"/>
  <c r="BF293"/>
  <c r="T293"/>
  <c r="R293"/>
  <c r="P293"/>
  <c r="BI291"/>
  <c r="BH291"/>
  <c r="BG291"/>
  <c r="BF291"/>
  <c r="T291"/>
  <c r="R291"/>
  <c r="P291"/>
  <c r="BI286"/>
  <c r="BH286"/>
  <c r="BG286"/>
  <c r="BF286"/>
  <c r="T286"/>
  <c r="R286"/>
  <c r="P286"/>
  <c r="BI281"/>
  <c r="BH281"/>
  <c r="BG281"/>
  <c r="BF281"/>
  <c r="T281"/>
  <c r="R281"/>
  <c r="P281"/>
  <c r="BI276"/>
  <c r="BH276"/>
  <c r="BG276"/>
  <c r="BF276"/>
  <c r="T276"/>
  <c r="R276"/>
  <c r="P276"/>
  <c r="BI274"/>
  <c r="BH274"/>
  <c r="BG274"/>
  <c r="BF274"/>
  <c r="T274"/>
  <c r="R274"/>
  <c r="P274"/>
  <c r="BI269"/>
  <c r="BH269"/>
  <c r="BG269"/>
  <c r="BF269"/>
  <c r="T269"/>
  <c r="R269"/>
  <c r="P269"/>
  <c r="BI264"/>
  <c r="BH264"/>
  <c r="BG264"/>
  <c r="BF264"/>
  <c r="T264"/>
  <c r="R264"/>
  <c r="P264"/>
  <c r="BI259"/>
  <c r="BH259"/>
  <c r="BG259"/>
  <c r="BF259"/>
  <c r="T259"/>
  <c r="R259"/>
  <c r="P259"/>
  <c r="BI256"/>
  <c r="BH256"/>
  <c r="BG256"/>
  <c r="BF256"/>
  <c r="T256"/>
  <c r="R256"/>
  <c r="P256"/>
  <c r="BI251"/>
  <c r="BH251"/>
  <c r="BG251"/>
  <c r="BF251"/>
  <c r="T251"/>
  <c r="R251"/>
  <c r="P251"/>
  <c r="BI249"/>
  <c r="BH249"/>
  <c r="BG249"/>
  <c r="BF249"/>
  <c r="T249"/>
  <c r="R249"/>
  <c r="P249"/>
  <c r="BI242"/>
  <c r="BH242"/>
  <c r="BG242"/>
  <c r="BF242"/>
  <c r="T242"/>
  <c r="R242"/>
  <c r="P242"/>
  <c r="BI237"/>
  <c r="BH237"/>
  <c r="BG237"/>
  <c r="BF237"/>
  <c r="T237"/>
  <c r="R237"/>
  <c r="P237"/>
  <c r="BI232"/>
  <c r="BH232"/>
  <c r="BG232"/>
  <c r="BF232"/>
  <c r="T232"/>
  <c r="R232"/>
  <c r="P232"/>
  <c r="BI225"/>
  <c r="BH225"/>
  <c r="BG225"/>
  <c r="BF225"/>
  <c r="T225"/>
  <c r="R225"/>
  <c r="P225"/>
  <c r="BI221"/>
  <c r="BH221"/>
  <c r="BG221"/>
  <c r="BF221"/>
  <c r="T221"/>
  <c r="R221"/>
  <c r="P221"/>
  <c r="BI217"/>
  <c r="BH217"/>
  <c r="BG217"/>
  <c r="BF217"/>
  <c r="T217"/>
  <c r="R217"/>
  <c r="P217"/>
  <c r="BI213"/>
  <c r="BH213"/>
  <c r="BG213"/>
  <c r="BF213"/>
  <c r="T213"/>
  <c r="R213"/>
  <c r="P213"/>
  <c r="BI209"/>
  <c r="BH209"/>
  <c r="BG209"/>
  <c r="BF209"/>
  <c r="T209"/>
  <c r="R209"/>
  <c r="P209"/>
  <c r="BI207"/>
  <c r="BH207"/>
  <c r="BG207"/>
  <c r="BF207"/>
  <c r="T207"/>
  <c r="R207"/>
  <c r="P207"/>
  <c r="BI203"/>
  <c r="BH203"/>
  <c r="BG203"/>
  <c r="BF203"/>
  <c r="T203"/>
  <c r="R203"/>
  <c r="P203"/>
  <c r="BI201"/>
  <c r="BH201"/>
  <c r="BG201"/>
  <c r="BF201"/>
  <c r="T201"/>
  <c r="R201"/>
  <c r="P201"/>
  <c r="BI197"/>
  <c r="BH197"/>
  <c r="BG197"/>
  <c r="BF197"/>
  <c r="T197"/>
  <c r="R197"/>
  <c r="P197"/>
  <c r="BI192"/>
  <c r="BH192"/>
  <c r="BG192"/>
  <c r="BF192"/>
  <c r="T192"/>
  <c r="R192"/>
  <c r="P192"/>
  <c r="BI186"/>
  <c r="BH186"/>
  <c r="BG186"/>
  <c r="BF186"/>
  <c r="T186"/>
  <c r="R186"/>
  <c r="P186"/>
  <c r="BI181"/>
  <c r="BH181"/>
  <c r="BG181"/>
  <c r="BF181"/>
  <c r="T181"/>
  <c r="R181"/>
  <c r="P181"/>
  <c r="BI175"/>
  <c r="BH175"/>
  <c r="BG175"/>
  <c r="BF175"/>
  <c r="T175"/>
  <c r="R175"/>
  <c r="P175"/>
  <c r="BI170"/>
  <c r="BH170"/>
  <c r="BG170"/>
  <c r="BF170"/>
  <c r="T170"/>
  <c r="R170"/>
  <c r="P170"/>
  <c r="BI166"/>
  <c r="BH166"/>
  <c r="BG166"/>
  <c r="BF166"/>
  <c r="T166"/>
  <c r="R166"/>
  <c r="P166"/>
  <c r="BI162"/>
  <c r="BH162"/>
  <c r="BG162"/>
  <c r="BF162"/>
  <c r="T162"/>
  <c r="R162"/>
  <c r="P162"/>
  <c r="BI157"/>
  <c r="BH157"/>
  <c r="BG157"/>
  <c r="BF157"/>
  <c r="T157"/>
  <c r="R157"/>
  <c r="P157"/>
  <c r="BI152"/>
  <c r="BH152"/>
  <c r="BG152"/>
  <c r="BF152"/>
  <c r="T152"/>
  <c r="R152"/>
  <c r="P152"/>
  <c r="BI148"/>
  <c r="BH148"/>
  <c r="BG148"/>
  <c r="BF148"/>
  <c r="T148"/>
  <c r="R148"/>
  <c r="P148"/>
  <c r="J142"/>
  <c r="J141"/>
  <c r="F141"/>
  <c r="F139"/>
  <c r="E137"/>
  <c r="J94"/>
  <c r="J93"/>
  <c r="F93"/>
  <c r="F91"/>
  <c r="E89"/>
  <c r="J20"/>
  <c r="E20"/>
  <c r="F142"/>
  <c r="J19"/>
  <c r="J14"/>
  <c r="J139"/>
  <c r="E7"/>
  <c r="E85"/>
  <c i="1" r="L90"/>
  <c r="AM90"/>
  <c r="AM89"/>
  <c r="L89"/>
  <c r="AM87"/>
  <c r="L87"/>
  <c r="L85"/>
  <c r="L84"/>
  <c i="2" r="J1107"/>
  <c r="BK930"/>
  <c r="BK675"/>
  <c r="BK1202"/>
  <c r="BK1043"/>
  <c r="J909"/>
  <c r="J748"/>
  <c r="BK517"/>
  <c r="BK225"/>
  <c r="BK352"/>
  <c r="BK192"/>
  <c r="BK1149"/>
  <c r="BK1109"/>
  <c r="J1024"/>
  <c r="BK896"/>
  <c r="J778"/>
  <c r="BK616"/>
  <c r="J471"/>
  <c r="BK369"/>
  <c r="BK281"/>
  <c r="BK1161"/>
  <c r="J964"/>
  <c r="J641"/>
  <c r="BK317"/>
  <c r="BK1234"/>
  <c r="J1022"/>
  <c r="J802"/>
  <c r="BK399"/>
  <c r="J162"/>
  <c r="J1392"/>
  <c r="BK1313"/>
  <c r="J1089"/>
  <c r="BK802"/>
  <c r="J537"/>
  <c r="BK448"/>
  <c r="J347"/>
  <c r="J207"/>
  <c r="BK1392"/>
  <c r="BK1241"/>
  <c r="BK1127"/>
  <c r="J958"/>
  <c r="J856"/>
  <c r="J616"/>
  <c r="BK427"/>
  <c r="BK374"/>
  <c r="BK256"/>
  <c r="J1398"/>
  <c r="J1082"/>
  <c r="J836"/>
  <c r="J237"/>
  <c r="J1337"/>
  <c r="J938"/>
  <c r="J515"/>
  <c r="BK1358"/>
  <c r="J1313"/>
  <c r="BK1121"/>
  <c r="J900"/>
  <c r="BK711"/>
  <c r="J225"/>
  <c i="3" r="BK244"/>
  <c r="BK211"/>
  <c r="J158"/>
  <c r="J136"/>
  <c r="J212"/>
  <c r="BK172"/>
  <c r="BK139"/>
  <c r="BK228"/>
  <c r="J181"/>
  <c r="BK152"/>
  <c r="BK243"/>
  <c r="BK181"/>
  <c r="J150"/>
  <c r="J242"/>
  <c r="BK167"/>
  <c r="BK257"/>
  <c r="BK191"/>
  <c r="J209"/>
  <c r="J151"/>
  <c r="BK217"/>
  <c r="J231"/>
  <c r="J193"/>
  <c i="4" r="J133"/>
  <c i="5" r="BK302"/>
  <c r="BK260"/>
  <c r="BK222"/>
  <c r="BK187"/>
  <c r="J141"/>
  <c r="BK265"/>
  <c r="BK225"/>
  <c r="BK159"/>
  <c r="BK254"/>
  <c r="J193"/>
  <c r="J164"/>
  <c r="BK205"/>
  <c r="BK161"/>
  <c r="BK275"/>
  <c r="J230"/>
  <c r="J301"/>
  <c r="BK284"/>
  <c r="J175"/>
  <c r="BK237"/>
  <c r="BK170"/>
  <c r="BK264"/>
  <c r="BK190"/>
  <c r="J285"/>
  <c r="BK240"/>
  <c r="J221"/>
  <c r="BK201"/>
  <c r="BK162"/>
  <c r="BK285"/>
  <c i="6" r="J150"/>
  <c r="J177"/>
  <c r="J160"/>
  <c r="J202"/>
  <c r="BK146"/>
  <c r="BK187"/>
  <c r="BK149"/>
  <c r="BK198"/>
  <c r="BK180"/>
  <c r="J216"/>
  <c r="J198"/>
  <c r="J169"/>
  <c r="BK133"/>
  <c r="J201"/>
  <c r="BK141"/>
  <c i="7" r="BK175"/>
  <c r="J160"/>
  <c r="BK138"/>
  <c r="BK169"/>
  <c r="BK156"/>
  <c r="BK177"/>
  <c r="BK133"/>
  <c r="BK161"/>
  <c r="BK150"/>
  <c r="J153"/>
  <c r="J138"/>
  <c i="8" r="J197"/>
  <c r="J148"/>
  <c r="BK157"/>
  <c r="BK149"/>
  <c r="J166"/>
  <c r="J198"/>
  <c r="J142"/>
  <c i="9" r="J134"/>
  <c r="BK152"/>
  <c r="J144"/>
  <c r="J130"/>
  <c i="2" r="J1109"/>
  <c r="BK933"/>
  <c r="BK900"/>
  <c r="BK595"/>
  <c r="J1283"/>
  <c r="BK1047"/>
  <c r="BK950"/>
  <c r="J921"/>
  <c r="BK890"/>
  <c r="J815"/>
  <c r="J677"/>
  <c r="BK471"/>
  <c r="BK166"/>
  <c r="J1121"/>
  <c r="J1078"/>
  <c r="J981"/>
  <c r="J945"/>
  <c r="BK909"/>
  <c r="BK748"/>
  <c r="J457"/>
  <c r="J385"/>
  <c r="BK274"/>
  <c r="BK197"/>
  <c r="BK1292"/>
  <c r="J1140"/>
  <c r="BK1117"/>
  <c r="BK1089"/>
  <c r="BK1064"/>
  <c r="BK1016"/>
  <c r="BK918"/>
  <c r="BK888"/>
  <c r="J628"/>
  <c r="J521"/>
  <c r="BK450"/>
  <c r="BK377"/>
  <c r="J313"/>
  <c r="BK186"/>
  <c r="J1127"/>
  <c r="J976"/>
  <c r="BK953"/>
  <c r="J803"/>
  <c r="J463"/>
  <c r="BK303"/>
  <c r="J157"/>
  <c r="BK1186"/>
  <c r="BK1069"/>
  <c r="BK946"/>
  <c r="J868"/>
  <c r="J756"/>
  <c r="BK731"/>
  <c r="J553"/>
  <c r="BK259"/>
  <c r="BK1423"/>
  <c r="J1376"/>
  <c r="J1353"/>
  <c r="BK1251"/>
  <c r="J1102"/>
  <c r="J840"/>
  <c r="J541"/>
  <c r="BK506"/>
  <c r="BK435"/>
  <c r="J389"/>
  <c r="J369"/>
  <c r="BK333"/>
  <c r="J209"/>
  <c r="J170"/>
  <c r="BK1386"/>
  <c r="BK1348"/>
  <c r="J1227"/>
  <c r="BK1168"/>
  <c r="BK1083"/>
  <c r="J929"/>
  <c r="J913"/>
  <c r="J808"/>
  <c r="BK582"/>
  <c r="BK541"/>
  <c r="BK463"/>
  <c r="BK395"/>
  <c r="BK309"/>
  <c r="J281"/>
  <c r="J213"/>
  <c r="J152"/>
  <c r="J1292"/>
  <c r="J1108"/>
  <c r="J937"/>
  <c r="BK804"/>
  <c r="BK362"/>
  <c r="J166"/>
  <c r="BK1353"/>
  <c r="BK1140"/>
  <c r="BK904"/>
  <c r="J525"/>
  <c r="J391"/>
  <c r="BK355"/>
  <c r="J1315"/>
  <c r="J1131"/>
  <c r="BK1065"/>
  <c r="J899"/>
  <c r="J774"/>
  <c r="BK441"/>
  <c r="BK170"/>
  <c i="3" r="BK242"/>
  <c r="J213"/>
  <c r="BK192"/>
  <c r="J163"/>
  <c r="BK138"/>
  <c r="J232"/>
  <c r="J222"/>
  <c r="BK189"/>
  <c r="BK160"/>
  <c r="BK142"/>
  <c r="BK131"/>
  <c r="J243"/>
  <c r="J225"/>
  <c r="J183"/>
  <c r="J149"/>
  <c r="BK133"/>
  <c r="J240"/>
  <c r="J228"/>
  <c r="BK249"/>
  <c r="BK146"/>
  <c r="BK233"/>
  <c r="J161"/>
  <c r="J257"/>
  <c r="J207"/>
  <c r="BK186"/>
  <c r="J154"/>
  <c r="BK240"/>
  <c r="BK222"/>
  <c r="J167"/>
  <c r="J153"/>
  <c r="J235"/>
  <c r="BK198"/>
  <c r="BK177"/>
  <c r="BK241"/>
  <c r="BK190"/>
  <c r="BK155"/>
  <c r="BK255"/>
  <c r="BK237"/>
  <c r="J252"/>
  <c r="BK220"/>
  <c r="J198"/>
  <c r="J133"/>
  <c i="4" r="J150"/>
  <c r="J141"/>
  <c r="J128"/>
  <c r="J129"/>
  <c i="5" r="J280"/>
  <c r="BK232"/>
  <c r="J201"/>
  <c r="BK152"/>
  <c r="BK273"/>
  <c r="J222"/>
  <c r="BK136"/>
  <c r="BK252"/>
  <c r="J192"/>
  <c r="J177"/>
  <c r="BK229"/>
  <c r="BK163"/>
  <c r="J265"/>
  <c r="BK134"/>
  <c r="J163"/>
  <c r="BK308"/>
  <c r="J256"/>
  <c r="J232"/>
  <c r="J211"/>
  <c r="J189"/>
  <c r="J145"/>
  <c r="BK207"/>
  <c i="6" r="BK142"/>
  <c r="BK173"/>
  <c r="BK154"/>
  <c r="BK139"/>
  <c r="J185"/>
  <c r="BK168"/>
  <c r="J175"/>
  <c r="BK216"/>
  <c r="BK194"/>
  <c r="BK138"/>
  <c r="BK190"/>
  <c r="BK170"/>
  <c r="J154"/>
  <c r="BK184"/>
  <c r="J152"/>
  <c i="7" r="J174"/>
  <c r="BK149"/>
  <c r="BK144"/>
  <c r="BK168"/>
  <c r="J134"/>
  <c r="J181"/>
  <c r="J136"/>
  <c r="BK129"/>
  <c r="BK153"/>
  <c r="BK136"/>
  <c r="J167"/>
  <c r="BK134"/>
  <c i="8" r="BK206"/>
  <c r="J181"/>
  <c r="J208"/>
  <c r="BK135"/>
  <c r="BK204"/>
  <c r="BK201"/>
  <c r="BK183"/>
  <c i="9" r="J148"/>
  <c r="BK149"/>
  <c r="BK144"/>
  <c r="J131"/>
  <c i="2" r="J1051"/>
  <c r="BK786"/>
  <c r="BK1244"/>
  <c r="J977"/>
  <c r="BK910"/>
  <c r="BK820"/>
  <c r="J603"/>
  <c r="BK293"/>
  <c r="BK1112"/>
  <c r="J987"/>
  <c r="BK856"/>
  <c r="J530"/>
  <c r="BK401"/>
  <c r="BK242"/>
  <c r="J1301"/>
  <c r="J1132"/>
  <c r="J1086"/>
  <c r="J930"/>
  <c r="BK877"/>
  <c r="BK530"/>
  <c r="BK341"/>
  <c r="BK1276"/>
  <c r="BK965"/>
  <c r="J582"/>
  <c r="J299"/>
  <c r="J1262"/>
  <c r="BK1036"/>
  <c r="BK841"/>
  <c r="BK568"/>
  <c r="BK175"/>
  <c r="J1422"/>
  <c r="BK1355"/>
  <c r="BK1094"/>
  <c r="J786"/>
  <c r="BK525"/>
  <c r="J441"/>
  <c r="BK385"/>
  <c r="J269"/>
  <c r="J1417"/>
  <c r="BK1299"/>
  <c r="BK1110"/>
  <c r="BK921"/>
  <c r="J765"/>
  <c r="J508"/>
  <c r="J367"/>
  <c r="J293"/>
  <c r="J203"/>
  <c r="BK1371"/>
  <c r="J1016"/>
  <c r="J711"/>
  <c r="BK181"/>
  <c r="BK1315"/>
  <c r="BK964"/>
  <c r="J422"/>
  <c r="BK326"/>
  <c r="J1177"/>
  <c r="J1098"/>
  <c r="BK719"/>
  <c i="3" r="BK253"/>
  <c r="J220"/>
  <c r="J185"/>
  <c r="BK149"/>
  <c r="BK261"/>
  <c r="J192"/>
  <c r="J170"/>
  <c r="J137"/>
  <c r="J233"/>
  <c r="J205"/>
  <c r="J155"/>
  <c r="J246"/>
  <c r="J214"/>
  <c r="J250"/>
  <c r="BK158"/>
  <c r="BK213"/>
  <c r="J180"/>
  <c r="BK144"/>
  <c r="J211"/>
  <c r="J162"/>
  <c r="BK203"/>
  <c r="J172"/>
  <c r="J166"/>
  <c r="BK248"/>
  <c r="J234"/>
  <c r="J179"/>
  <c i="4" r="BK133"/>
  <c i="5" r="J314"/>
  <c r="J272"/>
  <c r="J229"/>
  <c r="BK199"/>
  <c r="J154"/>
  <c r="J244"/>
  <c r="J254"/>
  <c r="J168"/>
  <c r="J302"/>
  <c r="BK239"/>
  <c r="J185"/>
  <c r="J260"/>
  <c r="J202"/>
  <c r="BK140"/>
  <c r="BK215"/>
  <c r="BK268"/>
  <c r="BK197"/>
  <c r="BK226"/>
  <c r="BK304"/>
  <c r="BK184"/>
  <c r="J281"/>
  <c r="BK241"/>
  <c r="J228"/>
  <c r="BK204"/>
  <c r="BK188"/>
  <c r="J287"/>
  <c i="6" r="J162"/>
  <c r="BK192"/>
  <c r="BK167"/>
  <c r="J206"/>
  <c r="J184"/>
  <c r="BK160"/>
  <c r="J171"/>
  <c r="J211"/>
  <c r="BK197"/>
  <c r="BK215"/>
  <c r="J205"/>
  <c r="J179"/>
  <c r="BK159"/>
  <c r="BK208"/>
  <c r="J159"/>
  <c i="7" r="J169"/>
  <c r="BK148"/>
  <c r="J129"/>
  <c r="J165"/>
  <c r="J131"/>
  <c r="J182"/>
  <c r="BK126"/>
  <c r="BK176"/>
  <c r="J176"/>
  <c r="BK147"/>
  <c r="J132"/>
  <c i="8" r="BK208"/>
  <c r="BK185"/>
  <c r="J204"/>
  <c r="J133"/>
  <c r="J137"/>
  <c r="J209"/>
  <c r="BK189"/>
  <c i="9" r="J149"/>
  <c r="J151"/>
  <c r="BK138"/>
  <c r="J135"/>
  <c i="2" r="J1074"/>
  <c r="J896"/>
  <c r="J443"/>
  <c r="J274"/>
  <c r="BK1082"/>
  <c r="BK926"/>
  <c r="BK634"/>
  <c r="J904"/>
  <c r="J763"/>
  <c r="BK808"/>
  <c r="J390"/>
  <c r="BK1304"/>
  <c r="BK1086"/>
  <c r="J925"/>
  <c r="BK749"/>
  <c r="J343"/>
  <c r="BK1422"/>
  <c r="J1340"/>
  <c r="J1168"/>
  <c r="BK879"/>
  <c r="J749"/>
  <c r="J450"/>
  <c r="J362"/>
  <c r="BK322"/>
  <c r="J197"/>
  <c r="BK1369"/>
  <c r="J1202"/>
  <c r="J1070"/>
  <c r="J918"/>
  <c r="BK677"/>
  <c r="BK536"/>
  <c r="J384"/>
  <c r="BK269"/>
  <c r="J148"/>
  <c r="J1213"/>
  <c r="J1014"/>
  <c r="J375"/>
  <c r="J1358"/>
  <c r="BK976"/>
  <c r="BK543"/>
  <c r="BK1376"/>
  <c r="BK1269"/>
  <c r="J946"/>
  <c r="J580"/>
  <c i="3" r="BK260"/>
  <c r="J215"/>
  <c r="BK187"/>
  <c r="BK153"/>
  <c r="J147"/>
  <c r="J132"/>
  <c r="BK219"/>
  <c r="J188"/>
  <c r="BK159"/>
  <c r="J259"/>
  <c r="BK226"/>
  <c r="BK179"/>
  <c r="BK135"/>
  <c r="BK239"/>
  <c r="J201"/>
  <c r="BK141"/>
  <c r="J182"/>
  <c r="BK262"/>
  <c r="BK205"/>
  <c r="BK176"/>
  <c r="J134"/>
  <c r="BK168"/>
  <c r="J239"/>
  <c r="BK182"/>
  <c r="J223"/>
  <c r="BK154"/>
  <c r="BK215"/>
  <c r="J226"/>
  <c r="J165"/>
  <c i="4" r="J135"/>
  <c i="5" r="BK295"/>
  <c r="J240"/>
  <c r="BK216"/>
  <c r="J195"/>
  <c r="BK157"/>
  <c r="BK270"/>
  <c r="BK130"/>
  <c r="BK160"/>
  <c r="J312"/>
  <c r="BK250"/>
  <c r="J191"/>
  <c r="J162"/>
  <c r="BK213"/>
  <c r="BK177"/>
  <c r="BK154"/>
  <c r="J223"/>
  <c r="BK223"/>
  <c r="BK202"/>
  <c r="BK236"/>
  <c r="J299"/>
  <c r="J220"/>
  <c r="BK297"/>
  <c r="BK272"/>
  <c r="J239"/>
  <c r="BK217"/>
  <c r="J197"/>
  <c r="J161"/>
  <c r="BK301"/>
  <c i="6" r="J156"/>
  <c r="J182"/>
  <c r="BK153"/>
  <c r="BK134"/>
  <c r="J145"/>
  <c r="J147"/>
  <c r="J143"/>
  <c r="BK201"/>
  <c r="BK177"/>
  <c r="BK199"/>
  <c r="BK175"/>
  <c r="J157"/>
  <c r="BK210"/>
  <c r="BK144"/>
  <c i="7" r="BK182"/>
  <c r="BK158"/>
  <c r="BK143"/>
  <c r="J163"/>
  <c r="BK178"/>
  <c r="J151"/>
  <c r="J166"/>
  <c r="BK170"/>
  <c r="J175"/>
  <c r="BK146"/>
  <c i="8" r="BK210"/>
  <c r="BK188"/>
  <c r="J146"/>
  <c r="J185"/>
  <c r="BK146"/>
  <c r="BK148"/>
  <c r="BK209"/>
  <c r="BK191"/>
  <c i="9" r="J152"/>
  <c r="BK148"/>
  <c r="J146"/>
  <c r="J133"/>
  <c i="2" r="BK1131"/>
  <c r="BK977"/>
  <c r="BK970"/>
  <c r="BK906"/>
  <c r="J822"/>
  <c r="BK564"/>
  <c r="BK390"/>
  <c r="J1117"/>
  <c r="BK1044"/>
  <c r="BK937"/>
  <c r="J893"/>
  <c r="BK741"/>
  <c r="J549"/>
  <c r="J374"/>
  <c r="BK1301"/>
  <c r="BK1108"/>
  <c r="BK982"/>
  <c r="BK954"/>
  <c r="J879"/>
  <c r="J799"/>
  <c r="J564"/>
  <c r="J437"/>
  <c r="BK428"/>
  <c r="BK347"/>
  <c r="BK213"/>
  <c i="1" r="AS95"/>
  <c i="2" r="BK1030"/>
  <c r="BK922"/>
  <c r="BK901"/>
  <c r="BK765"/>
  <c r="J634"/>
  <c r="BK553"/>
  <c r="J517"/>
  <c r="BK410"/>
  <c r="J322"/>
  <c r="J303"/>
  <c r="BK1153"/>
  <c r="BK1106"/>
  <c r="J969"/>
  <c r="J841"/>
  <c r="BK603"/>
  <c r="J428"/>
  <c r="J221"/>
  <c r="BK1283"/>
  <c r="BK1116"/>
  <c r="J1039"/>
  <c r="J942"/>
  <c r="BK803"/>
  <c r="BK641"/>
  <c r="BK422"/>
  <c r="J344"/>
  <c r="J1424"/>
  <c r="J1402"/>
  <c r="J1369"/>
  <c r="J1331"/>
  <c r="BK1227"/>
  <c r="BK1105"/>
  <c r="J950"/>
  <c r="J820"/>
  <c r="J772"/>
  <c r="J527"/>
  <c r="BK461"/>
  <c r="J424"/>
  <c r="BK384"/>
  <c r="BK342"/>
  <c r="J317"/>
  <c r="J201"/>
  <c r="BK148"/>
  <c r="BK1381"/>
  <c r="J1260"/>
  <c r="BK1177"/>
  <c r="J1105"/>
  <c r="J1065"/>
  <c r="J914"/>
  <c r="BK842"/>
  <c r="J731"/>
  <c r="J545"/>
  <c r="BK455"/>
  <c r="BK389"/>
  <c r="BK360"/>
  <c r="BK308"/>
  <c r="BK286"/>
  <c r="BK221"/>
  <c r="J181"/>
  <c r="BK1306"/>
  <c r="J1186"/>
  <c r="J1044"/>
  <c r="BK969"/>
  <c r="J832"/>
  <c r="BK313"/>
  <c r="BK162"/>
  <c r="BK1340"/>
  <c r="BK1204"/>
  <c r="J965"/>
  <c r="BK763"/>
  <c r="BK424"/>
  <c r="BK375"/>
  <c r="BK1402"/>
  <c r="J1348"/>
  <c r="J1161"/>
  <c r="J1116"/>
  <c r="BK959"/>
  <c r="BK868"/>
  <c r="BK631"/>
  <c r="J242"/>
  <c i="3" r="J256"/>
  <c r="BK232"/>
  <c r="J204"/>
  <c r="BK188"/>
  <c r="BK164"/>
  <c r="BK143"/>
  <c r="J260"/>
  <c r="BK225"/>
  <c r="J190"/>
  <c r="BK163"/>
  <c r="BK145"/>
  <c r="BK132"/>
  <c r="J249"/>
  <c r="BK221"/>
  <c r="BK193"/>
  <c r="J173"/>
  <c r="J138"/>
  <c r="BK250"/>
  <c r="J237"/>
  <c r="J187"/>
  <c r="J194"/>
  <c r="BK136"/>
  <c r="J210"/>
  <c r="J160"/>
  <c r="J131"/>
  <c r="J229"/>
  <c r="BK235"/>
  <c r="J218"/>
  <c i="4" r="BK162"/>
  <c r="J161"/>
  <c r="BK157"/>
  <c r="BK153"/>
  <c r="BK150"/>
  <c r="BK147"/>
  <c r="BK138"/>
  <c r="BK135"/>
  <c r="J164"/>
  <c r="BK160"/>
  <c r="BK155"/>
  <c r="J148"/>
  <c r="J147"/>
  <c r="BK144"/>
  <c r="J139"/>
  <c r="J163"/>
  <c r="J162"/>
  <c r="BK161"/>
  <c r="J153"/>
  <c r="BK143"/>
  <c r="J140"/>
  <c r="J138"/>
  <c r="BK137"/>
  <c r="BK134"/>
  <c r="BK128"/>
  <c r="BK130"/>
  <c i="5" r="J308"/>
  <c r="J293"/>
  <c r="J276"/>
  <c r="J238"/>
  <c r="BK211"/>
  <c r="J183"/>
  <c r="J140"/>
  <c r="BK281"/>
  <c r="BK173"/>
  <c r="BK266"/>
  <c r="BK182"/>
  <c r="J304"/>
  <c r="BK243"/>
  <c r="BK196"/>
  <c r="BK183"/>
  <c r="J166"/>
  <c r="BK256"/>
  <c r="BK195"/>
  <c r="J176"/>
  <c r="J160"/>
  <c r="BK274"/>
  <c r="J241"/>
  <c r="J152"/>
  <c r="J295"/>
  <c r="J259"/>
  <c r="J291"/>
  <c r="J237"/>
  <c r="BK143"/>
  <c r="BK220"/>
  <c r="J208"/>
  <c r="J132"/>
  <c r="BK278"/>
  <c r="J262"/>
  <c r="BK164"/>
  <c r="BK306"/>
  <c r="J273"/>
  <c r="J243"/>
  <c r="J235"/>
  <c r="J225"/>
  <c r="J215"/>
  <c r="BK191"/>
  <c r="J159"/>
  <c r="J130"/>
  <c r="BK219"/>
  <c i="6" r="BK191"/>
  <c r="BK135"/>
  <c r="J183"/>
  <c r="BK171"/>
  <c r="BK158"/>
  <c r="J208"/>
  <c r="J133"/>
  <c r="BK163"/>
  <c r="J187"/>
  <c r="J153"/>
  <c r="BK206"/>
  <c r="BK156"/>
  <c r="J137"/>
  <c r="J213"/>
  <c r="BK196"/>
  <c r="J192"/>
  <c r="J168"/>
  <c r="J210"/>
  <c r="BK186"/>
  <c r="BK174"/>
  <c r="BK165"/>
  <c r="J149"/>
  <c r="BK211"/>
  <c r="J190"/>
  <c r="J174"/>
  <c r="BK145"/>
  <c r="J139"/>
  <c i="7" r="J172"/>
  <c r="J164"/>
  <c r="J149"/>
  <c r="J142"/>
  <c r="J178"/>
  <c r="J128"/>
  <c r="J158"/>
  <c i="8" r="J135"/>
  <c r="BK161"/>
  <c r="BK166"/>
  <c r="J173"/>
  <c r="J183"/>
  <c r="J138"/>
  <c r="BK154"/>
  <c r="BK136"/>
  <c r="J206"/>
  <c r="BK194"/>
  <c r="J163"/>
  <c i="9" r="BK146"/>
  <c r="BK126"/>
  <c r="BK140"/>
  <c r="BK130"/>
  <c r="BK133"/>
  <c r="J136"/>
  <c r="BK128"/>
  <c i="2" r="J1064"/>
  <c r="J901"/>
  <c r="BK508"/>
  <c r="BK1098"/>
  <c r="BK913"/>
  <c r="BK866"/>
  <c r="J675"/>
  <c r="J286"/>
  <c r="J1028"/>
  <c r="BK958"/>
  <c r="J866"/>
  <c r="J568"/>
  <c r="BK430"/>
  <c r="BK209"/>
  <c r="J1304"/>
  <c r="J1122"/>
  <c r="BK1070"/>
  <c r="BK938"/>
  <c r="J842"/>
  <c r="BK580"/>
  <c r="BK457"/>
  <c r="BK340"/>
  <c r="J264"/>
  <c r="BK996"/>
  <c r="BK941"/>
  <c r="BK443"/>
  <c r="BK1290"/>
  <c r="J1052"/>
  <c r="J905"/>
  <c r="J734"/>
  <c r="J352"/>
  <c r="BK1417"/>
  <c r="J1361"/>
  <c r="J1204"/>
  <c r="BK934"/>
  <c r="J558"/>
  <c r="J430"/>
  <c r="BK386"/>
  <c r="J259"/>
  <c r="J175"/>
  <c r="BK1337"/>
  <c r="BK1195"/>
  <c r="J1069"/>
  <c r="BK899"/>
  <c r="J631"/>
  <c r="J401"/>
  <c r="BK344"/>
  <c r="BK276"/>
  <c r="J192"/>
  <c r="J1234"/>
  <c r="BK1022"/>
  <c r="BK917"/>
  <c r="J251"/>
  <c r="J1350"/>
  <c r="BK822"/>
  <c r="J395"/>
  <c r="J1355"/>
  <c r="J1153"/>
  <c r="BK1039"/>
  <c r="BK264"/>
  <c i="3" r="BK252"/>
  <c r="J202"/>
  <c r="BK165"/>
  <c r="J135"/>
  <c r="J221"/>
  <c r="BK183"/>
  <c r="BK151"/>
  <c r="J258"/>
  <c r="J217"/>
  <c r="J157"/>
  <c r="BK259"/>
  <c r="BK234"/>
  <c r="BK208"/>
  <c r="J142"/>
  <c r="BK175"/>
  <c r="BK224"/>
  <c r="J175"/>
  <c r="J143"/>
  <c r="J197"/>
  <c r="J146"/>
  <c r="BK197"/>
  <c r="BK246"/>
  <c r="BK169"/>
  <c r="J254"/>
  <c r="BK214"/>
  <c r="J219"/>
  <c i="4" r="J132"/>
  <c r="J152"/>
  <c r="BK145"/>
  <c r="J137"/>
  <c r="J158"/>
  <c r="BK142"/>
  <c r="J136"/>
  <c r="J130"/>
  <c i="5" r="BK312"/>
  <c r="J278"/>
  <c r="BK233"/>
  <c r="BK209"/>
  <c r="J172"/>
  <c r="J274"/>
  <c r="J186"/>
  <c r="J143"/>
  <c r="J257"/>
  <c r="J188"/>
  <c r="BK178"/>
  <c r="J242"/>
  <c r="BK186"/>
  <c r="BK158"/>
  <c r="BK246"/>
  <c r="BK214"/>
  <c r="BK310"/>
  <c r="J194"/>
  <c r="BK242"/>
  <c r="BK203"/>
  <c r="J214"/>
  <c r="BK166"/>
  <c r="BK280"/>
  <c i="6" r="BK147"/>
  <c r="J189"/>
  <c r="J163"/>
  <c r="BK205"/>
  <c r="J158"/>
  <c r="J214"/>
  <c r="BK203"/>
  <c r="J173"/>
  <c r="BK151"/>
  <c r="J180"/>
  <c r="J135"/>
  <c i="7" r="BK167"/>
  <c r="J148"/>
  <c r="BK179"/>
  <c r="J127"/>
  <c r="BK160"/>
  <c r="BK154"/>
  <c r="BK132"/>
  <c r="J154"/>
  <c r="BK151"/>
  <c i="8" r="J153"/>
  <c r="J177"/>
  <c r="BK170"/>
  <c r="BK197"/>
  <c r="BK177"/>
  <c i="9" r="J138"/>
  <c r="BK129"/>
  <c r="BK134"/>
  <c r="BK136"/>
  <c i="2" r="J926"/>
  <c r="BK549"/>
  <c r="BK1051"/>
  <c r="J941"/>
  <c r="J869"/>
  <c r="J543"/>
  <c r="J291"/>
  <c r="J1244"/>
  <c r="J959"/>
  <c r="J910"/>
  <c r="BK532"/>
  <c r="BK391"/>
  <c r="BK201"/>
  <c r="J1269"/>
  <c r="J1110"/>
  <c r="BK1052"/>
  <c r="J953"/>
  <c r="BK774"/>
  <c r="J551"/>
  <c r="BK412"/>
  <c r="J308"/>
  <c r="J1290"/>
  <c r="J970"/>
  <c r="BK521"/>
  <c r="BK217"/>
  <c r="J1175"/>
  <c r="BK1014"/>
  <c r="J804"/>
  <c r="J572"/>
  <c r="J217"/>
  <c r="J1410"/>
  <c r="BK1323"/>
  <c r="BK1107"/>
  <c r="J186"/>
  <c r="BK1331"/>
  <c r="BK1136"/>
  <c r="J996"/>
  <c r="BK840"/>
  <c r="BK572"/>
  <c r="J412"/>
  <c r="BK951"/>
  <c r="BK558"/>
  <c r="J1404"/>
  <c r="J1047"/>
  <c r="BK545"/>
  <c r="BK237"/>
  <c r="J1276"/>
  <c r="J1112"/>
  <c r="J888"/>
  <c r="J256"/>
  <c i="3" r="BK258"/>
  <c r="J200"/>
  <c r="BK170"/>
  <c r="BK229"/>
  <c r="BK196"/>
  <c r="J177"/>
  <c r="J144"/>
  <c r="J244"/>
  <c r="BK207"/>
  <c r="BK140"/>
  <c r="J241"/>
  <c r="BK180"/>
  <c r="BK147"/>
  <c r="BK227"/>
  <c r="J140"/>
  <c r="BK209"/>
  <c r="J174"/>
  <c r="BK223"/>
  <c r="BK200"/>
  <c r="J148"/>
  <c r="BK199"/>
  <c r="BK174"/>
  <c r="J203"/>
  <c r="J263"/>
  <c r="J251"/>
  <c r="BK194"/>
  <c i="4" r="BK132"/>
  <c i="5" r="BK299"/>
  <c r="J264"/>
  <c r="BK230"/>
  <c r="J207"/>
  <c r="BK185"/>
  <c r="J310"/>
  <c r="J170"/>
  <c r="BK176"/>
  <c r="J134"/>
  <c r="BK221"/>
  <c r="J184"/>
  <c r="BK244"/>
  <c r="BK194"/>
  <c r="BK289"/>
  <c r="BK228"/>
  <c r="J316"/>
  <c r="BK282"/>
  <c r="BK141"/>
  <c r="BK212"/>
  <c r="J266"/>
  <c r="J213"/>
  <c r="BK287"/>
  <c r="J236"/>
  <c r="J219"/>
  <c i="6" r="J136"/>
  <c r="J194"/>
  <c r="J195"/>
  <c r="J142"/>
  <c r="BK164"/>
  <c r="J199"/>
  <c r="BK179"/>
  <c r="J215"/>
  <c r="BK183"/>
  <c r="J166"/>
  <c r="J196"/>
  <c r="BK143"/>
  <c i="7" r="BK181"/>
  <c r="J161"/>
  <c r="BK139"/>
  <c r="J140"/>
  <c r="J133"/>
  <c r="J150"/>
  <c r="J130"/>
  <c r="J156"/>
  <c r="J170"/>
  <c r="BK142"/>
  <c i="8" r="BK153"/>
  <c r="J151"/>
  <c r="J189"/>
  <c r="BK181"/>
  <c i="9" r="BK150"/>
  <c r="J129"/>
  <c r="J140"/>
  <c r="J128"/>
  <c i="2" r="J1083"/>
  <c r="BK905"/>
  <c r="BK537"/>
  <c r="BK1126"/>
  <c r="BK942"/>
  <c r="J877"/>
  <c r="BK734"/>
  <c r="BK469"/>
  <c r="BK1262"/>
  <c r="BK994"/>
  <c r="J934"/>
  <c r="BK815"/>
  <c r="J469"/>
  <c r="J326"/>
  <c r="BK152"/>
  <c r="BK1260"/>
  <c r="J1106"/>
  <c r="J954"/>
  <c r="BK869"/>
  <c r="BK685"/>
  <c r="BK527"/>
  <c r="J448"/>
  <c r="J309"/>
  <c r="BK1074"/>
  <c r="BK981"/>
  <c r="BK914"/>
  <c r="J455"/>
  <c r="BK291"/>
  <c r="J1251"/>
  <c r="J986"/>
  <c r="BK772"/>
  <c r="J360"/>
  <c r="BK1424"/>
  <c r="J1386"/>
  <c r="J1299"/>
  <c r="J890"/>
  <c r="J536"/>
  <c r="J427"/>
  <c r="J341"/>
  <c r="BK157"/>
  <c r="J1323"/>
  <c r="BK1132"/>
  <c r="J1043"/>
  <c r="BK756"/>
  <c r="BK551"/>
  <c r="J386"/>
  <c r="BK299"/>
  <c r="J249"/>
  <c r="J1381"/>
  <c r="J1136"/>
  <c r="J982"/>
  <c r="J685"/>
  <c r="BK1398"/>
  <c r="BK987"/>
  <c r="BK628"/>
  <c r="J333"/>
  <c r="BK1350"/>
  <c r="BK1122"/>
  <c r="J1036"/>
  <c r="BK832"/>
  <c r="J232"/>
  <c i="3" r="J248"/>
  <c r="BK212"/>
  <c r="BK173"/>
  <c r="BK148"/>
  <c r="J145"/>
  <c r="J199"/>
  <c r="J168"/>
  <c r="J141"/>
  <c r="J255"/>
  <c r="BK210"/>
  <c r="J176"/>
  <c r="BK256"/>
  <c r="J236"/>
  <c r="J169"/>
  <c r="J230"/>
  <c r="BK134"/>
  <c r="BK195"/>
  <c r="BK150"/>
  <c r="BK218"/>
  <c r="J152"/>
  <c r="BK204"/>
  <c r="J262"/>
  <c r="BK162"/>
  <c r="J253"/>
  <c r="J189"/>
  <c r="BK201"/>
  <c i="4" r="BK139"/>
  <c r="BK129"/>
  <c r="J157"/>
  <c r="J146"/>
  <c r="J134"/>
  <c r="J160"/>
  <c r="BK146"/>
  <c r="BK141"/>
  <c r="BK136"/>
  <c r="BK127"/>
  <c i="5" r="J306"/>
  <c r="J284"/>
  <c r="BK234"/>
  <c r="J227"/>
  <c r="BK192"/>
  <c r="BK150"/>
  <c r="BK218"/>
  <c r="J204"/>
  <c r="J155"/>
  <c r="BK293"/>
  <c r="J199"/>
  <c r="BK179"/>
  <c r="J231"/>
  <c r="J178"/>
  <c r="J268"/>
  <c r="J147"/>
  <c r="J226"/>
  <c r="BK193"/>
  <c r="J246"/>
  <c r="J217"/>
  <c r="J297"/>
  <c r="J252"/>
  <c r="BK145"/>
  <c r="J250"/>
  <c r="J233"/>
  <c r="J205"/>
  <c r="J157"/>
  <c r="BK276"/>
  <c i="6" r="J134"/>
  <c r="J165"/>
  <c r="J140"/>
  <c r="J164"/>
  <c r="BK162"/>
  <c r="BK166"/>
  <c r="BK150"/>
  <c r="BK202"/>
  <c r="BK193"/>
  <c r="J172"/>
  <c r="BK204"/>
  <c r="BK172"/>
  <c r="BK136"/>
  <c r="J197"/>
  <c r="BK157"/>
  <c i="7" r="BK163"/>
  <c r="J146"/>
  <c r="BK174"/>
  <c r="BK159"/>
  <c r="BK180"/>
  <c r="BK137"/>
  <c r="BK165"/>
  <c r="J159"/>
  <c r="J168"/>
  <c r="J144"/>
  <c r="BK130"/>
  <c i="8" r="J201"/>
  <c r="J155"/>
  <c r="BK163"/>
  <c r="J154"/>
  <c r="BK137"/>
  <c r="J161"/>
  <c r="BK155"/>
  <c i="9" r="BK127"/>
  <c r="J145"/>
  <c r="BK145"/>
  <c r="BK131"/>
  <c i="2" r="J1030"/>
  <c r="J794"/>
  <c r="J1195"/>
  <c r="J951"/>
  <c r="J906"/>
  <c r="J719"/>
  <c r="J342"/>
  <c r="J1241"/>
  <c r="BK986"/>
  <c r="BK925"/>
  <c r="J741"/>
  <c r="J435"/>
  <c r="BK207"/>
  <c r="J1306"/>
  <c r="J1126"/>
  <c r="BK1078"/>
  <c r="J917"/>
  <c r="BK836"/>
  <c r="J595"/>
  <c r="J461"/>
  <c r="BK367"/>
  <c r="J276"/>
  <c r="J994"/>
  <c r="J933"/>
  <c r="BK437"/>
  <c r="BK203"/>
  <c r="BK1102"/>
  <c r="BK929"/>
  <c r="BK799"/>
  <c r="J355"/>
  <c r="J1423"/>
  <c r="J1371"/>
  <c r="BK1175"/>
  <c r="BK945"/>
  <c r="BK778"/>
  <c r="BK515"/>
  <c r="J399"/>
  <c r="BK343"/>
  <c r="BK251"/>
  <c r="BK1404"/>
  <c r="BK1213"/>
  <c r="J1094"/>
  <c r="J922"/>
  <c r="BK893"/>
  <c r="J532"/>
  <c r="J340"/>
  <c r="BK249"/>
  <c r="BK1410"/>
  <c r="J1220"/>
  <c r="BK1024"/>
  <c r="J410"/>
  <c r="BK1361"/>
  <c r="J1149"/>
  <c r="BK794"/>
  <c r="J377"/>
  <c r="BK232"/>
  <c r="BK1220"/>
  <c r="BK1028"/>
  <c r="J506"/>
  <c i="3" r="J261"/>
  <c r="BK230"/>
  <c r="J195"/>
  <c r="BK156"/>
  <c r="J227"/>
  <c r="J186"/>
  <c r="BK157"/>
  <c r="BK251"/>
  <c r="J191"/>
  <c r="J156"/>
  <c r="BK254"/>
  <c r="BK231"/>
  <c r="BK185"/>
  <c r="BK137"/>
  <c r="J159"/>
  <c r="J208"/>
  <c r="J164"/>
  <c r="J139"/>
  <c r="BK166"/>
  <c r="BK263"/>
  <c r="J196"/>
  <c r="J224"/>
  <c r="BK161"/>
  <c r="BK236"/>
  <c r="BK202"/>
  <c i="4" r="BK164"/>
  <c r="BK163"/>
  <c r="BK158"/>
  <c r="J155"/>
  <c r="BK152"/>
  <c r="BK148"/>
  <c r="J145"/>
  <c r="J144"/>
  <c r="J143"/>
  <c r="J142"/>
  <c r="BK140"/>
  <c r="J127"/>
  <c i="5" r="BK291"/>
  <c r="BK262"/>
  <c r="BK231"/>
  <c r="J218"/>
  <c r="J203"/>
  <c r="BK189"/>
  <c r="BK168"/>
  <c r="J138"/>
  <c r="BK248"/>
  <c r="J136"/>
  <c r="J179"/>
  <c r="BK138"/>
  <c r="BK314"/>
  <c r="J289"/>
  <c r="BK208"/>
  <c r="J187"/>
  <c r="J173"/>
  <c r="BK259"/>
  <c r="J224"/>
  <c r="J190"/>
  <c r="BK175"/>
  <c r="BK132"/>
  <c r="BK235"/>
  <c r="J150"/>
  <c r="J282"/>
  <c r="BK156"/>
  <c r="BK238"/>
  <c r="BK155"/>
  <c r="BK316"/>
  <c r="BK227"/>
  <c r="J216"/>
  <c r="BK172"/>
  <c r="J270"/>
  <c r="BK257"/>
  <c r="J212"/>
  <c r="BK147"/>
  <c r="J275"/>
  <c r="J248"/>
  <c r="J234"/>
  <c r="BK224"/>
  <c r="J209"/>
  <c r="J196"/>
  <c r="J182"/>
  <c r="J156"/>
  <c r="J158"/>
  <c i="6" r="J138"/>
  <c r="BK185"/>
  <c r="BK169"/>
  <c r="J141"/>
  <c r="BK137"/>
  <c r="BK189"/>
  <c r="J144"/>
  <c r="BK152"/>
  <c r="BK182"/>
  <c r="J146"/>
  <c r="J186"/>
  <c r="J204"/>
  <c r="BK195"/>
  <c r="J191"/>
  <c r="J170"/>
  <c r="BK214"/>
  <c r="J193"/>
  <c r="J176"/>
  <c r="J167"/>
  <c r="BK213"/>
  <c r="J203"/>
  <c r="BK176"/>
  <c r="J151"/>
  <c r="BK140"/>
  <c i="7" r="J180"/>
  <c r="BK166"/>
  <c r="J147"/>
  <c r="J126"/>
  <c r="J157"/>
  <c r="BK140"/>
  <c r="BK155"/>
  <c r="J179"/>
  <c r="J139"/>
  <c r="BK131"/>
  <c r="BK128"/>
  <c r="BK164"/>
  <c r="J177"/>
  <c r="J155"/>
  <c r="BK172"/>
  <c r="BK157"/>
  <c r="J143"/>
  <c r="J137"/>
  <c r="BK127"/>
  <c i="8" r="J210"/>
  <c r="J194"/>
  <c r="J149"/>
  <c r="BK133"/>
  <c r="J191"/>
  <c r="BK151"/>
  <c r="BK198"/>
  <c r="BK142"/>
  <c r="BK173"/>
  <c r="J136"/>
  <c r="J188"/>
  <c r="J157"/>
  <c r="J170"/>
  <c r="BK138"/>
  <c i="9" r="BK151"/>
  <c r="J150"/>
  <c r="BK135"/>
  <c r="J127"/>
  <c r="J126"/>
  <c i="8" l="1" r="BK165"/>
  <c r="J165"/>
  <c r="J100"/>
  <c r="P180"/>
  <c r="P196"/>
  <c r="P195"/>
  <c i="2" r="P196"/>
  <c r="BK258"/>
  <c r="J258"/>
  <c r="J103"/>
  <c r="BK429"/>
  <c r="J429"/>
  <c r="J109"/>
  <c r="R526"/>
  <c r="T531"/>
  <c r="T952"/>
  <c r="BK1314"/>
  <c r="J1314"/>
  <c r="J119"/>
  <c r="P1370"/>
  <c r="P1421"/>
  <c i="3" r="BK130"/>
  <c r="J130"/>
  <c r="J99"/>
  <c r="R184"/>
  <c r="T206"/>
  <c r="BK247"/>
  <c r="J247"/>
  <c r="J107"/>
  <c i="4" r="R149"/>
  <c r="T156"/>
  <c i="5" r="T181"/>
  <c r="R271"/>
  <c i="6" r="R132"/>
  <c r="T161"/>
  <c r="R178"/>
  <c r="R188"/>
  <c r="T209"/>
  <c i="7" r="BK135"/>
  <c r="J135"/>
  <c r="J98"/>
  <c r="R141"/>
  <c r="P152"/>
  <c r="BK173"/>
  <c r="J173"/>
  <c r="J104"/>
  <c i="2" r="T147"/>
  <c r="R258"/>
  <c r="T429"/>
  <c r="BK531"/>
  <c r="J531"/>
  <c r="J111"/>
  <c r="P552"/>
  <c r="R552"/>
  <c r="T552"/>
  <c r="R821"/>
  <c r="T821"/>
  <c r="BK1176"/>
  <c r="J1176"/>
  <c r="J117"/>
  <c r="T1314"/>
  <c i="3" r="T130"/>
  <c r="T171"/>
  <c r="BK216"/>
  <c r="J216"/>
  <c r="J104"/>
  <c r="R238"/>
  <c i="4" r="P149"/>
  <c r="P159"/>
  <c i="5" r="P181"/>
  <c r="P271"/>
  <c r="R277"/>
  <c i="6" r="BK132"/>
  <c r="J132"/>
  <c r="J99"/>
  <c r="R148"/>
  <c r="BK155"/>
  <c r="J155"/>
  <c r="J101"/>
  <c r="P178"/>
  <c r="T181"/>
  <c r="BK200"/>
  <c r="J200"/>
  <c r="J106"/>
  <c r="P209"/>
  <c i="7" r="P135"/>
  <c r="BK145"/>
  <c r="J145"/>
  <c r="J100"/>
  <c r="T145"/>
  <c r="T162"/>
  <c i="8" r="P132"/>
  <c r="BK160"/>
  <c r="J160"/>
  <c r="J99"/>
  <c r="T160"/>
  <c r="BK180"/>
  <c r="J180"/>
  <c r="J101"/>
  <c r="R187"/>
  <c r="BK207"/>
  <c r="J207"/>
  <c r="J110"/>
  <c i="2" r="BK147"/>
  <c r="J147"/>
  <c r="J100"/>
  <c r="R241"/>
  <c r="T241"/>
  <c r="P429"/>
  <c r="P526"/>
  <c r="P531"/>
  <c r="R952"/>
  <c r="P1261"/>
  <c r="R1391"/>
  <c r="R1421"/>
  <c i="3" r="P171"/>
  <c r="T178"/>
  <c r="BK206"/>
  <c r="J206"/>
  <c r="J103"/>
  <c r="T247"/>
  <c i="4" r="R126"/>
  <c r="P156"/>
  <c i="5" r="R129"/>
  <c r="T151"/>
  <c r="BK271"/>
  <c r="J271"/>
  <c r="J104"/>
  <c r="T277"/>
  <c i="6" r="P148"/>
  <c r="T155"/>
  <c r="P181"/>
  <c r="P200"/>
  <c r="T212"/>
  <c i="7" r="R135"/>
  <c r="R152"/>
  <c r="P173"/>
  <c r="R125"/>
  <c r="T141"/>
  <c r="R162"/>
  <c i="2" r="R147"/>
  <c r="T258"/>
  <c r="BK376"/>
  <c r="J376"/>
  <c r="J108"/>
  <c r="T581"/>
  <c r="T867"/>
  <c r="T1261"/>
  <c r="T1391"/>
  <c i="3" r="P130"/>
  <c r="T184"/>
  <c r="P247"/>
  <c i="4" r="T126"/>
  <c r="BK159"/>
  <c r="J159"/>
  <c r="J103"/>
  <c i="5" r="BK151"/>
  <c r="J151"/>
  <c r="J101"/>
  <c r="P245"/>
  <c r="T296"/>
  <c i="6" r="BK161"/>
  <c r="J161"/>
  <c r="J102"/>
  <c i="8" r="R165"/>
  <c r="R196"/>
  <c r="R195"/>
  <c i="2" r="T196"/>
  <c r="P298"/>
  <c r="BK354"/>
  <c r="R376"/>
  <c r="BK581"/>
  <c r="J581"/>
  <c r="J113"/>
  <c r="P821"/>
  <c r="P867"/>
  <c r="P1176"/>
  <c r="P1314"/>
  <c r="BK1391"/>
  <c r="J1391"/>
  <c r="J121"/>
  <c i="3" r="BK184"/>
  <c r="J184"/>
  <c r="J102"/>
  <c r="P206"/>
  <c r="BK238"/>
  <c r="J238"/>
  <c r="J105"/>
  <c i="5" r="R181"/>
  <c r="P277"/>
  <c i="6" r="R161"/>
  <c r="BK188"/>
  <c r="J188"/>
  <c r="J105"/>
  <c r="P212"/>
  <c i="7" r="BK125"/>
  <c r="J125"/>
  <c r="J97"/>
  <c r="BK141"/>
  <c r="J141"/>
  <c r="J99"/>
  <c r="BK162"/>
  <c r="J162"/>
  <c r="J102"/>
  <c i="8" r="T165"/>
  <c r="T187"/>
  <c r="R207"/>
  <c r="R202"/>
  <c i="2" r="R196"/>
  <c r="BK298"/>
  <c r="J298"/>
  <c r="J104"/>
  <c r="T376"/>
  <c r="BK526"/>
  <c r="J526"/>
  <c r="J110"/>
  <c r="R531"/>
  <c r="P952"/>
  <c r="BK1261"/>
  <c r="J1261"/>
  <c r="J118"/>
  <c r="R1370"/>
  <c i="3" r="R130"/>
  <c r="BK178"/>
  <c r="J178"/>
  <c r="J101"/>
  <c r="T216"/>
  <c i="4" r="P126"/>
  <c r="P125"/>
  <c i="1" r="AU98"/>
  <c i="4" r="R159"/>
  <c i="5" r="BK181"/>
  <c r="J181"/>
  <c r="J102"/>
  <c r="BK277"/>
  <c r="J277"/>
  <c r="J105"/>
  <c i="6" r="BK148"/>
  <c r="J148"/>
  <c r="J100"/>
  <c r="P155"/>
  <c r="P188"/>
  <c i="8" r="BK132"/>
  <c r="J132"/>
  <c r="J98"/>
  <c r="P160"/>
  <c r="BK187"/>
  <c r="J187"/>
  <c r="J102"/>
  <c i="2" r="BK241"/>
  <c r="J241"/>
  <c r="J102"/>
  <c r="T298"/>
  <c r="R354"/>
  <c r="T354"/>
  <c r="R581"/>
  <c r="BK867"/>
  <c r="J867"/>
  <c r="J115"/>
  <c r="T1176"/>
  <c r="T1370"/>
  <c r="T1421"/>
  <c i="3" r="R171"/>
  <c r="P178"/>
  <c r="R216"/>
  <c r="T238"/>
  <c i="4" r="T149"/>
  <c r="R156"/>
  <c i="5" r="BK129"/>
  <c r="P151"/>
  <c r="BK245"/>
  <c r="J245"/>
  <c r="J103"/>
  <c r="T271"/>
  <c r="R296"/>
  <c i="6" r="T148"/>
  <c r="BK178"/>
  <c r="J178"/>
  <c r="J103"/>
  <c r="R181"/>
  <c r="R200"/>
  <c r="R209"/>
  <c i="7" r="P125"/>
  <c r="BK152"/>
  <c r="J152"/>
  <c r="J101"/>
  <c r="R173"/>
  <c i="2" r="BK196"/>
  <c r="J196"/>
  <c r="J101"/>
  <c r="P241"/>
  <c r="R298"/>
  <c r="P354"/>
  <c r="P376"/>
  <c r="P581"/>
  <c r="BK821"/>
  <c r="J821"/>
  <c r="J114"/>
  <c r="R867"/>
  <c r="R1176"/>
  <c r="R1314"/>
  <c r="P1391"/>
  <c i="3" r="P184"/>
  <c r="R206"/>
  <c r="R247"/>
  <c i="4" r="BK126"/>
  <c r="BK156"/>
  <c r="J156"/>
  <c r="J102"/>
  <c i="5" r="T129"/>
  <c r="R245"/>
  <c r="P296"/>
  <c i="6" r="T132"/>
  <c r="R155"/>
  <c r="BK181"/>
  <c r="J181"/>
  <c r="J104"/>
  <c r="T200"/>
  <c r="R212"/>
  <c i="8" r="R132"/>
  <c i="7" r="T135"/>
  <c r="T152"/>
  <c r="T173"/>
  <c i="8" r="T132"/>
  <c r="T131"/>
  <c r="R160"/>
  <c r="T180"/>
  <c r="BK196"/>
  <c r="J196"/>
  <c r="J105"/>
  <c r="T207"/>
  <c r="T202"/>
  <c i="2" r="P147"/>
  <c r="P146"/>
  <c r="P258"/>
  <c r="R429"/>
  <c r="R353"/>
  <c r="T526"/>
  <c r="BK552"/>
  <c r="J552"/>
  <c r="J112"/>
  <c r="BK952"/>
  <c r="J952"/>
  <c r="J116"/>
  <c r="R1261"/>
  <c r="BK1370"/>
  <c r="J1370"/>
  <c r="J120"/>
  <c r="BK1421"/>
  <c r="J1421"/>
  <c r="J123"/>
  <c i="3" r="BK171"/>
  <c r="J171"/>
  <c r="J100"/>
  <c r="R178"/>
  <c r="P216"/>
  <c r="P238"/>
  <c i="4" r="BK149"/>
  <c r="J149"/>
  <c r="J100"/>
  <c r="T159"/>
  <c i="5" r="P129"/>
  <c r="P128"/>
  <c i="1" r="AU99"/>
  <c i="5" r="R151"/>
  <c r="T245"/>
  <c r="BK296"/>
  <c r="J296"/>
  <c r="J106"/>
  <c i="6" r="P132"/>
  <c r="P131"/>
  <c i="1" r="AU100"/>
  <c i="6" r="P161"/>
  <c r="T178"/>
  <c r="T188"/>
  <c r="BK209"/>
  <c r="J209"/>
  <c r="J108"/>
  <c r="BK212"/>
  <c r="J212"/>
  <c r="J109"/>
  <c i="7" r="T125"/>
  <c r="T124"/>
  <c r="P141"/>
  <c r="P145"/>
  <c r="R145"/>
  <c r="P162"/>
  <c i="8" r="P165"/>
  <c r="R180"/>
  <c r="P187"/>
  <c r="T196"/>
  <c r="T195"/>
  <c r="P207"/>
  <c r="P202"/>
  <c i="9" r="BK125"/>
  <c r="J125"/>
  <c r="J98"/>
  <c r="P125"/>
  <c r="R125"/>
  <c r="T125"/>
  <c r="BK132"/>
  <c r="J132"/>
  <c r="J99"/>
  <c r="P132"/>
  <c r="R132"/>
  <c r="T132"/>
  <c r="BK143"/>
  <c r="J143"/>
  <c r="J102"/>
  <c r="P143"/>
  <c r="R143"/>
  <c r="T143"/>
  <c r="BK147"/>
  <c r="J147"/>
  <c r="J103"/>
  <c r="P147"/>
  <c r="R147"/>
  <c r="T147"/>
  <c i="6" r="BK207"/>
  <c r="J207"/>
  <c r="J107"/>
  <c i="2" r="BK1416"/>
  <c r="J1416"/>
  <c r="J122"/>
  <c i="8" r="BK193"/>
  <c r="J193"/>
  <c r="J103"/>
  <c r="BK200"/>
  <c r="J200"/>
  <c r="J106"/>
  <c r="BK205"/>
  <c r="J205"/>
  <c r="J109"/>
  <c i="2" r="BK351"/>
  <c r="J351"/>
  <c r="J105"/>
  <c i="8" r="BK203"/>
  <c r="J203"/>
  <c r="J108"/>
  <c i="5" r="BK149"/>
  <c r="J149"/>
  <c r="J100"/>
  <c i="3" r="BK245"/>
  <c r="J245"/>
  <c r="J106"/>
  <c i="4" r="BK154"/>
  <c r="J154"/>
  <c r="J101"/>
  <c i="7" r="BK171"/>
  <c r="J171"/>
  <c r="J103"/>
  <c i="9" r="BK137"/>
  <c r="J137"/>
  <c r="J100"/>
  <c r="BK139"/>
  <c r="J139"/>
  <c r="J101"/>
  <c r="BE130"/>
  <c i="8" r="BK195"/>
  <c r="J195"/>
  <c r="J104"/>
  <c i="9" r="BE134"/>
  <c r="J89"/>
  <c r="E113"/>
  <c r="F120"/>
  <c r="BE129"/>
  <c i="8" r="BK131"/>
  <c i="9" r="BE135"/>
  <c r="BE150"/>
  <c r="BE151"/>
  <c r="BE131"/>
  <c r="BE146"/>
  <c r="BE127"/>
  <c r="BE133"/>
  <c r="BE136"/>
  <c r="BE148"/>
  <c r="BE149"/>
  <c r="BE140"/>
  <c r="BE152"/>
  <c r="BE126"/>
  <c r="BE128"/>
  <c r="BE138"/>
  <c r="BE144"/>
  <c r="BE145"/>
  <c i="8" r="E85"/>
  <c r="BE135"/>
  <c r="BE136"/>
  <c r="BE149"/>
  <c r="BE197"/>
  <c r="F127"/>
  <c r="BE194"/>
  <c r="BE206"/>
  <c r="BE138"/>
  <c r="BE153"/>
  <c r="BE183"/>
  <c r="BE208"/>
  <c r="BE155"/>
  <c r="BE173"/>
  <c i="7" r="BK124"/>
  <c r="J124"/>
  <c i="8" r="BE142"/>
  <c r="BE209"/>
  <c r="BE146"/>
  <c r="BE185"/>
  <c r="BE201"/>
  <c r="BE133"/>
  <c r="BE157"/>
  <c r="BE191"/>
  <c r="BE204"/>
  <c r="J89"/>
  <c r="BE161"/>
  <c r="BE177"/>
  <c r="BE188"/>
  <c r="BE137"/>
  <c r="BE154"/>
  <c r="BE170"/>
  <c r="BE181"/>
  <c r="BE148"/>
  <c r="BE151"/>
  <c r="BE163"/>
  <c r="BE189"/>
  <c r="BE198"/>
  <c r="BE166"/>
  <c r="BE210"/>
  <c i="7" r="F92"/>
  <c r="BE133"/>
  <c r="BE136"/>
  <c r="BE139"/>
  <c r="J89"/>
  <c r="BE154"/>
  <c r="BE160"/>
  <c r="BE167"/>
  <c r="BE175"/>
  <c r="BE179"/>
  <c r="E85"/>
  <c r="BE177"/>
  <c r="BE170"/>
  <c r="BE182"/>
  <c r="BE126"/>
  <c r="BE132"/>
  <c r="BE134"/>
  <c r="BE140"/>
  <c r="BE153"/>
  <c r="BE157"/>
  <c r="BE159"/>
  <c r="BE168"/>
  <c r="BE128"/>
  <c r="BE131"/>
  <c r="BE155"/>
  <c r="BE158"/>
  <c r="BE163"/>
  <c r="BE172"/>
  <c r="BE174"/>
  <c r="BE178"/>
  <c r="BE181"/>
  <c r="BE138"/>
  <c r="BE161"/>
  <c r="BE165"/>
  <c r="BE166"/>
  <c r="BE169"/>
  <c i="6" r="BK131"/>
  <c r="J131"/>
  <c i="7" r="BE149"/>
  <c r="BE151"/>
  <c r="BE180"/>
  <c r="BE129"/>
  <c r="BE137"/>
  <c r="BE150"/>
  <c r="BE156"/>
  <c r="BE164"/>
  <c r="BE127"/>
  <c r="BE130"/>
  <c r="BE142"/>
  <c r="BE143"/>
  <c r="BE144"/>
  <c r="BE146"/>
  <c r="BE147"/>
  <c r="BE148"/>
  <c r="BE176"/>
  <c i="6" r="BE133"/>
  <c r="BE139"/>
  <c r="BE150"/>
  <c r="BE183"/>
  <c r="BE191"/>
  <c r="BE201"/>
  <c r="BE213"/>
  <c r="BE214"/>
  <c r="J91"/>
  <c r="BE147"/>
  <c r="BE153"/>
  <c r="BE163"/>
  <c r="BE169"/>
  <c r="BE184"/>
  <c r="BE185"/>
  <c r="BE195"/>
  <c r="BE202"/>
  <c r="BE210"/>
  <c r="BE216"/>
  <c i="5" r="J129"/>
  <c r="J99"/>
  <c i="6" r="E119"/>
  <c r="F128"/>
  <c r="BE173"/>
  <c r="BE187"/>
  <c r="BE206"/>
  <c r="BE208"/>
  <c r="BE215"/>
  <c r="BE137"/>
  <c r="BE142"/>
  <c r="BE145"/>
  <c r="BE193"/>
  <c r="BE141"/>
  <c r="BE143"/>
  <c r="BE151"/>
  <c r="BE162"/>
  <c r="BE168"/>
  <c r="BE196"/>
  <c r="BE203"/>
  <c r="BE211"/>
  <c r="BE134"/>
  <c r="BE157"/>
  <c r="BE189"/>
  <c r="BE204"/>
  <c r="BE144"/>
  <c r="BE149"/>
  <c r="BE165"/>
  <c r="BE166"/>
  <c r="BE190"/>
  <c r="BE197"/>
  <c r="BE198"/>
  <c r="BE205"/>
  <c r="BE135"/>
  <c r="BE170"/>
  <c r="BE171"/>
  <c r="BE175"/>
  <c r="BE176"/>
  <c r="BE199"/>
  <c r="BE146"/>
  <c r="BE154"/>
  <c r="BE160"/>
  <c r="BE186"/>
  <c r="BE194"/>
  <c r="BE138"/>
  <c r="BE156"/>
  <c r="BE159"/>
  <c r="BE164"/>
  <c r="BE172"/>
  <c r="BE174"/>
  <c r="BE179"/>
  <c r="BE180"/>
  <c r="BE136"/>
  <c r="BE140"/>
  <c r="BE152"/>
  <c r="BE158"/>
  <c r="BE167"/>
  <c r="BE177"/>
  <c r="BE182"/>
  <c r="BE192"/>
  <c i="5" r="BE203"/>
  <c r="BE216"/>
  <c r="BE260"/>
  <c r="BE266"/>
  <c r="BE281"/>
  <c r="BE295"/>
  <c r="E85"/>
  <c r="BE134"/>
  <c r="BE141"/>
  <c r="BE143"/>
  <c r="BE154"/>
  <c r="BE229"/>
  <c r="BE244"/>
  <c r="BE246"/>
  <c r="BE264"/>
  <c r="BE265"/>
  <c r="BE268"/>
  <c r="BE284"/>
  <c r="BE289"/>
  <c i="4" r="J126"/>
  <c r="J99"/>
  <c i="5" r="BE160"/>
  <c r="BE170"/>
  <c r="BE185"/>
  <c r="BE191"/>
  <c r="BE196"/>
  <c r="BE208"/>
  <c r="BE259"/>
  <c r="BE272"/>
  <c r="BE274"/>
  <c r="BE280"/>
  <c r="BE285"/>
  <c r="BE314"/>
  <c r="BE145"/>
  <c r="BE152"/>
  <c r="BE176"/>
  <c r="BE188"/>
  <c r="BE213"/>
  <c r="BE228"/>
  <c r="BE310"/>
  <c r="BE159"/>
  <c r="BE179"/>
  <c r="BE199"/>
  <c r="BE226"/>
  <c r="BE230"/>
  <c r="BE233"/>
  <c r="BE239"/>
  <c r="BE132"/>
  <c r="BE138"/>
  <c r="BE183"/>
  <c r="BE192"/>
  <c r="BE227"/>
  <c r="BE316"/>
  <c r="F125"/>
  <c r="BE136"/>
  <c r="BE158"/>
  <c r="BE172"/>
  <c r="BE202"/>
  <c r="BE209"/>
  <c r="BE218"/>
  <c r="BE221"/>
  <c r="BE242"/>
  <c r="BE243"/>
  <c r="BE248"/>
  <c r="BE252"/>
  <c r="BE262"/>
  <c r="BE291"/>
  <c r="BE312"/>
  <c r="BE150"/>
  <c r="BE155"/>
  <c r="BE156"/>
  <c r="BE162"/>
  <c r="BE204"/>
  <c r="BE207"/>
  <c r="BE211"/>
  <c r="BE214"/>
  <c r="BE219"/>
  <c r="BE222"/>
  <c r="BE250"/>
  <c r="BE157"/>
  <c r="BE164"/>
  <c r="BE168"/>
  <c r="BE182"/>
  <c r="BE186"/>
  <c r="BE189"/>
  <c r="BE197"/>
  <c r="BE212"/>
  <c r="BE217"/>
  <c r="BE220"/>
  <c r="BE224"/>
  <c r="BE225"/>
  <c r="BE235"/>
  <c r="BE238"/>
  <c r="BE287"/>
  <c r="BE297"/>
  <c r="BE308"/>
  <c r="BE130"/>
  <c r="BE140"/>
  <c r="BE161"/>
  <c r="BE163"/>
  <c r="BE177"/>
  <c r="BE187"/>
  <c r="BE195"/>
  <c r="BE201"/>
  <c r="BE236"/>
  <c r="BE241"/>
  <c r="BE256"/>
  <c r="BE273"/>
  <c r="BE276"/>
  <c r="BE299"/>
  <c r="BE302"/>
  <c r="J91"/>
  <c r="BE166"/>
  <c r="BE178"/>
  <c r="BE231"/>
  <c r="BE234"/>
  <c r="BE240"/>
  <c r="BE254"/>
  <c r="BE257"/>
  <c r="BE278"/>
  <c r="BE282"/>
  <c r="BE293"/>
  <c r="BE306"/>
  <c r="BE147"/>
  <c r="BE173"/>
  <c r="BE175"/>
  <c r="BE184"/>
  <c r="BE190"/>
  <c r="BE193"/>
  <c r="BE194"/>
  <c r="BE205"/>
  <c r="BE215"/>
  <c r="BE223"/>
  <c r="BE232"/>
  <c r="BE237"/>
  <c r="BE270"/>
  <c r="BE275"/>
  <c r="BE301"/>
  <c r="BE304"/>
  <c i="3" r="BK129"/>
  <c r="J129"/>
  <c r="J98"/>
  <c i="4" r="BE127"/>
  <c r="E85"/>
  <c r="J119"/>
  <c r="F94"/>
  <c r="BE132"/>
  <c r="BE130"/>
  <c r="BE134"/>
  <c r="BE147"/>
  <c r="BE150"/>
  <c r="BE155"/>
  <c r="BE129"/>
  <c r="BE133"/>
  <c r="BE135"/>
  <c r="BE136"/>
  <c r="BE140"/>
  <c r="BE141"/>
  <c r="BE152"/>
  <c r="BE153"/>
  <c r="BE161"/>
  <c r="BE163"/>
  <c r="BE128"/>
  <c r="BE137"/>
  <c r="BE138"/>
  <c r="BE139"/>
  <c r="BE142"/>
  <c r="BE143"/>
  <c r="BE144"/>
  <c r="BE145"/>
  <c r="BE146"/>
  <c r="BE148"/>
  <c r="BE157"/>
  <c r="BE158"/>
  <c r="BE160"/>
  <c r="BE162"/>
  <c r="BE164"/>
  <c i="3" r="BE148"/>
  <c r="BE152"/>
  <c r="BE155"/>
  <c r="BE156"/>
  <c r="BE162"/>
  <c r="BE187"/>
  <c r="BE199"/>
  <c r="BE208"/>
  <c r="BE255"/>
  <c r="BE263"/>
  <c r="BE203"/>
  <c r="BE218"/>
  <c r="BE228"/>
  <c r="BE229"/>
  <c r="BE232"/>
  <c r="BE239"/>
  <c r="BE249"/>
  <c r="BE258"/>
  <c r="BE131"/>
  <c r="BE135"/>
  <c r="BE141"/>
  <c r="BE143"/>
  <c r="BE157"/>
  <c r="BE177"/>
  <c r="BE194"/>
  <c r="BE210"/>
  <c r="BE211"/>
  <c r="BE248"/>
  <c r="BE260"/>
  <c i="2" r="BK146"/>
  <c r="J146"/>
  <c r="J99"/>
  <c r="J354"/>
  <c r="J107"/>
  <c i="3" r="BE147"/>
  <c r="BE160"/>
  <c r="BE183"/>
  <c r="BE214"/>
  <c r="BE222"/>
  <c r="BE225"/>
  <c r="BE231"/>
  <c r="BE240"/>
  <c r="BE241"/>
  <c r="BE244"/>
  <c r="BE250"/>
  <c r="BE252"/>
  <c r="BE254"/>
  <c r="BE259"/>
  <c r="BE140"/>
  <c r="BE154"/>
  <c r="BE163"/>
  <c r="BE169"/>
  <c r="BE175"/>
  <c r="BE189"/>
  <c r="BE190"/>
  <c r="BE198"/>
  <c r="BE202"/>
  <c r="BE204"/>
  <c r="BE224"/>
  <c r="BE170"/>
  <c r="BE201"/>
  <c r="BE217"/>
  <c r="BE220"/>
  <c r="F94"/>
  <c r="BE145"/>
  <c r="BE168"/>
  <c r="BE172"/>
  <c r="BE192"/>
  <c r="BE193"/>
  <c r="BE207"/>
  <c r="BE235"/>
  <c r="BE246"/>
  <c r="BE253"/>
  <c r="BE134"/>
  <c r="BE138"/>
  <c r="BE151"/>
  <c r="BE161"/>
  <c r="BE197"/>
  <c r="BE209"/>
  <c r="BE215"/>
  <c r="BE221"/>
  <c r="BE223"/>
  <c r="BE227"/>
  <c r="BE179"/>
  <c r="BE188"/>
  <c r="BE191"/>
  <c r="BE230"/>
  <c r="BE251"/>
  <c r="J123"/>
  <c r="BE132"/>
  <c r="BE136"/>
  <c r="BE137"/>
  <c r="BE173"/>
  <c r="BE195"/>
  <c r="BE212"/>
  <c r="BE219"/>
  <c r="BE242"/>
  <c r="E117"/>
  <c r="BE149"/>
  <c r="BE150"/>
  <c r="BE153"/>
  <c r="BE158"/>
  <c r="BE164"/>
  <c r="BE165"/>
  <c r="BE166"/>
  <c r="BE167"/>
  <c r="BE180"/>
  <c r="BE182"/>
  <c r="BE185"/>
  <c r="BE200"/>
  <c r="BE226"/>
  <c r="BE261"/>
  <c r="BE262"/>
  <c r="BE133"/>
  <c r="BE139"/>
  <c r="BE142"/>
  <c r="BE144"/>
  <c r="BE146"/>
  <c r="BE159"/>
  <c r="BE174"/>
  <c r="BE176"/>
  <c r="BE181"/>
  <c r="BE186"/>
  <c r="BE196"/>
  <c r="BE205"/>
  <c r="BE213"/>
  <c r="BE233"/>
  <c r="BE234"/>
  <c r="BE236"/>
  <c r="BE237"/>
  <c r="BE243"/>
  <c r="BE256"/>
  <c r="BE257"/>
  <c i="2" r="BE148"/>
  <c r="BE293"/>
  <c r="BE326"/>
  <c r="BE343"/>
  <c r="BE385"/>
  <c r="BE389"/>
  <c r="BE401"/>
  <c r="BE521"/>
  <c r="BE541"/>
  <c r="BE549"/>
  <c r="BE564"/>
  <c r="BE731"/>
  <c r="BE734"/>
  <c r="BE803"/>
  <c r="BE841"/>
  <c r="BE914"/>
  <c r="BE937"/>
  <c r="BE1069"/>
  <c r="BE1082"/>
  <c r="BE1102"/>
  <c r="BE1126"/>
  <c r="BE1283"/>
  <c r="BE1306"/>
  <c r="BE1340"/>
  <c r="BE1353"/>
  <c r="BE1424"/>
  <c r="BE213"/>
  <c r="BE242"/>
  <c r="BE256"/>
  <c r="BE303"/>
  <c r="BE340"/>
  <c r="BE342"/>
  <c r="BE369"/>
  <c r="BE428"/>
  <c r="BE435"/>
  <c r="BE437"/>
  <c r="BE527"/>
  <c r="BE537"/>
  <c r="BE631"/>
  <c r="BE772"/>
  <c r="BE802"/>
  <c r="BE868"/>
  <c r="BE921"/>
  <c r="BE933"/>
  <c r="BE959"/>
  <c r="BE970"/>
  <c r="BE994"/>
  <c r="BE1070"/>
  <c r="BE1117"/>
  <c r="BE1127"/>
  <c r="BE1132"/>
  <c r="BE1195"/>
  <c r="BE1269"/>
  <c r="BE1313"/>
  <c r="BE1381"/>
  <c r="BE1402"/>
  <c r="BE186"/>
  <c r="BE225"/>
  <c r="BE269"/>
  <c r="BE291"/>
  <c r="BE355"/>
  <c r="BE377"/>
  <c r="BE412"/>
  <c r="BE424"/>
  <c r="BE551"/>
  <c r="BE580"/>
  <c r="BE756"/>
  <c r="BE774"/>
  <c r="BE794"/>
  <c r="BE890"/>
  <c r="BE893"/>
  <c r="BE918"/>
  <c r="BE925"/>
  <c r="BE938"/>
  <c r="BE981"/>
  <c r="BE986"/>
  <c r="BE1047"/>
  <c r="BE1094"/>
  <c r="BE1122"/>
  <c r="BE1241"/>
  <c r="BE1299"/>
  <c r="BE1386"/>
  <c r="BE1392"/>
  <c r="F94"/>
  <c r="E133"/>
  <c r="BE162"/>
  <c r="BE175"/>
  <c r="BE317"/>
  <c r="BE322"/>
  <c r="BE391"/>
  <c r="BE461"/>
  <c r="BE530"/>
  <c r="BE532"/>
  <c r="BE543"/>
  <c r="BE603"/>
  <c r="BE641"/>
  <c r="BE808"/>
  <c r="BE917"/>
  <c r="BE922"/>
  <c r="BE926"/>
  <c r="BE951"/>
  <c r="BE1016"/>
  <c r="BE1022"/>
  <c r="BE1036"/>
  <c r="BE1039"/>
  <c r="BE1052"/>
  <c r="BE1107"/>
  <c r="BE1112"/>
  <c r="BE1131"/>
  <c r="BE1175"/>
  <c r="BE1186"/>
  <c r="BE1220"/>
  <c r="BE1244"/>
  <c r="BE1290"/>
  <c r="BE1292"/>
  <c r="BE1315"/>
  <c r="BE1337"/>
  <c r="BE1350"/>
  <c r="BE1355"/>
  <c r="BE1358"/>
  <c r="BE1371"/>
  <c r="BE1410"/>
  <c r="BE181"/>
  <c r="BE203"/>
  <c r="BE264"/>
  <c r="BE281"/>
  <c r="BE309"/>
  <c r="BE313"/>
  <c r="BE344"/>
  <c r="BE352"/>
  <c r="BE375"/>
  <c r="BE422"/>
  <c r="BE441"/>
  <c r="BE457"/>
  <c r="BE471"/>
  <c r="BE517"/>
  <c r="BE545"/>
  <c r="BE711"/>
  <c r="BE719"/>
  <c r="BE799"/>
  <c r="BE869"/>
  <c r="BE910"/>
  <c r="BE941"/>
  <c r="BE987"/>
  <c r="BE1083"/>
  <c r="BE1202"/>
  <c r="BE1213"/>
  <c r="BE1304"/>
  <c r="BE1323"/>
  <c r="BE1331"/>
  <c r="BE1348"/>
  <c r="BE1361"/>
  <c r="BE1369"/>
  <c r="BE1376"/>
  <c r="BE1398"/>
  <c r="BE1404"/>
  <c r="BE1417"/>
  <c r="BE1422"/>
  <c r="BE1423"/>
  <c r="J91"/>
  <c r="BE207"/>
  <c r="BE237"/>
  <c r="BE274"/>
  <c r="BE374"/>
  <c r="BE410"/>
  <c r="BE455"/>
  <c r="BE515"/>
  <c r="BE582"/>
  <c r="BE677"/>
  <c r="BE748"/>
  <c r="BE778"/>
  <c r="BE840"/>
  <c r="BE877"/>
  <c r="BE930"/>
  <c r="BE950"/>
  <c r="BE953"/>
  <c r="BE954"/>
  <c r="BE996"/>
  <c r="BE1024"/>
  <c r="BE1030"/>
  <c r="BE1064"/>
  <c r="BE1065"/>
  <c r="BE1074"/>
  <c r="BE1089"/>
  <c r="BE1168"/>
  <c r="BE1227"/>
  <c r="BE1276"/>
  <c r="BE192"/>
  <c r="BE232"/>
  <c r="BE249"/>
  <c r="BE259"/>
  <c r="BE308"/>
  <c r="BE341"/>
  <c r="BE360"/>
  <c r="BE367"/>
  <c r="BE430"/>
  <c r="BE469"/>
  <c r="BE595"/>
  <c r="BE675"/>
  <c r="BE685"/>
  <c r="BE741"/>
  <c r="BE815"/>
  <c r="BE820"/>
  <c r="BE836"/>
  <c r="BE842"/>
  <c r="BE901"/>
  <c r="BE934"/>
  <c r="BE977"/>
  <c r="BE982"/>
  <c r="BE1028"/>
  <c r="BE1108"/>
  <c r="BE1140"/>
  <c r="BE1149"/>
  <c r="BE1177"/>
  <c r="BE1234"/>
  <c r="BE1260"/>
  <c r="BE1078"/>
  <c r="BE1161"/>
  <c r="BE1262"/>
  <c r="BE166"/>
  <c r="BE197"/>
  <c r="BE286"/>
  <c r="BE347"/>
  <c r="BE362"/>
  <c r="BE384"/>
  <c r="BE390"/>
  <c r="BE395"/>
  <c r="BE399"/>
  <c r="BE443"/>
  <c r="BE506"/>
  <c r="BE508"/>
  <c r="BE558"/>
  <c r="BE856"/>
  <c r="BE866"/>
  <c r="BE879"/>
  <c r="BE904"/>
  <c r="BE905"/>
  <c r="BE906"/>
  <c r="BE929"/>
  <c r="BE945"/>
  <c r="BE1014"/>
  <c r="BE1051"/>
  <c r="BE1098"/>
  <c r="BE1105"/>
  <c r="BE1116"/>
  <c r="BE1121"/>
  <c r="BE1136"/>
  <c r="BE1153"/>
  <c r="BE157"/>
  <c r="BE217"/>
  <c r="BE221"/>
  <c r="BE333"/>
  <c r="BE386"/>
  <c r="BE448"/>
  <c r="BE450"/>
  <c r="BE536"/>
  <c r="BE572"/>
  <c r="BE749"/>
  <c r="BE786"/>
  <c r="BE822"/>
  <c r="BE899"/>
  <c r="BE900"/>
  <c r="BE913"/>
  <c r="BE946"/>
  <c r="BE964"/>
  <c r="BE1044"/>
  <c r="BE1106"/>
  <c r="BE1109"/>
  <c r="BE1251"/>
  <c r="BE152"/>
  <c r="BE170"/>
  <c r="BE201"/>
  <c r="BE209"/>
  <c r="BE251"/>
  <c r="BE276"/>
  <c r="BE299"/>
  <c r="BE427"/>
  <c r="BE525"/>
  <c r="BE553"/>
  <c r="BE628"/>
  <c r="BE763"/>
  <c r="BE896"/>
  <c r="BE958"/>
  <c r="BE965"/>
  <c r="BE1086"/>
  <c r="BE1204"/>
  <c r="BE463"/>
  <c r="BE568"/>
  <c r="BE616"/>
  <c r="BE634"/>
  <c r="BE765"/>
  <c r="BE804"/>
  <c r="BE832"/>
  <c r="BE888"/>
  <c r="BE909"/>
  <c r="BE942"/>
  <c r="BE969"/>
  <c r="BE976"/>
  <c r="BE1043"/>
  <c r="BE1110"/>
  <c r="BE1301"/>
  <c i="1" r="AS94"/>
  <c i="4" r="F36"/>
  <c i="1" r="BA98"/>
  <c i="4" r="J36"/>
  <c i="1" r="AW98"/>
  <c i="4" r="F38"/>
  <c i="1" r="BC98"/>
  <c i="4" r="F37"/>
  <c i="1" r="BB98"/>
  <c i="4" r="F39"/>
  <c i="1" r="BD98"/>
  <c i="5" r="J36"/>
  <c i="1" r="AW99"/>
  <c i="6" r="F37"/>
  <c i="1" r="BB100"/>
  <c i="7" r="F37"/>
  <c i="1" r="BD101"/>
  <c i="8" r="F35"/>
  <c i="1" r="BB102"/>
  <c i="9" r="F37"/>
  <c i="1" r="BD103"/>
  <c i="3" r="F38"/>
  <c i="1" r="BC97"/>
  <c i="6" r="F36"/>
  <c i="1" r="BA100"/>
  <c i="6" r="F38"/>
  <c i="1" r="BC100"/>
  <c i="6" r="F39"/>
  <c i="1" r="BD100"/>
  <c i="8" r="F37"/>
  <c i="1" r="BD102"/>
  <c i="3" r="F37"/>
  <c i="1" r="BB97"/>
  <c i="5" r="F39"/>
  <c i="1" r="BD99"/>
  <c i="7" r="F35"/>
  <c i="1" r="BB101"/>
  <c i="8" r="J34"/>
  <c i="1" r="AW102"/>
  <c i="9" r="F35"/>
  <c i="1" r="BB103"/>
  <c i="2" r="F38"/>
  <c i="1" r="BC96"/>
  <c i="3" r="J36"/>
  <c i="1" r="AW97"/>
  <c i="5" r="F36"/>
  <c i="1" r="BA99"/>
  <c i="6" r="J36"/>
  <c i="1" r="AW100"/>
  <c i="7" r="J34"/>
  <c i="1" r="AW101"/>
  <c i="7" r="J30"/>
  <c i="8" r="F34"/>
  <c i="1" r="BA102"/>
  <c i="9" r="J34"/>
  <c i="1" r="AW103"/>
  <c i="3" r="F36"/>
  <c i="1" r="BA97"/>
  <c i="5" r="F37"/>
  <c i="1" r="BB99"/>
  <c i="7" r="F34"/>
  <c i="1" r="BA101"/>
  <c i="8" r="F36"/>
  <c i="1" r="BC102"/>
  <c i="3" r="F39"/>
  <c i="1" r="BD97"/>
  <c i="5" r="F38"/>
  <c i="1" r="BC99"/>
  <c i="6" r="J32"/>
  <c i="7" r="F36"/>
  <c i="1" r="BC101"/>
  <c i="9" r="F34"/>
  <c i="1" r="BA103"/>
  <c i="9" r="F36"/>
  <c i="1" r="BC103"/>
  <c i="2" r="J36"/>
  <c i="1" r="AW96"/>
  <c i="2" r="F39"/>
  <c i="1" r="BD96"/>
  <c i="2" r="F36"/>
  <c i="1" r="BA96"/>
  <c i="2" r="F37"/>
  <c i="1" r="BB96"/>
  <c i="9" l="1" r="T124"/>
  <c r="T123"/>
  <c i="8" r="R131"/>
  <c r="R130"/>
  <c i="7" r="P124"/>
  <c i="1" r="AU101"/>
  <c i="5" r="BK128"/>
  <c r="J128"/>
  <c i="6" r="T131"/>
  <c i="9" r="P124"/>
  <c r="P123"/>
  <c i="1" r="AU103"/>
  <c i="4" r="R125"/>
  <c i="8" r="P131"/>
  <c r="P130"/>
  <c i="1" r="AU102"/>
  <c i="2" r="T146"/>
  <c i="6" r="R131"/>
  <c i="3" r="P129"/>
  <c i="1" r="AU97"/>
  <c i="7" r="R124"/>
  <c i="8" r="T130"/>
  <c i="2" r="R146"/>
  <c r="R145"/>
  <c r="T353"/>
  <c r="BK353"/>
  <c r="J353"/>
  <c r="J106"/>
  <c i="3" r="T129"/>
  <c r="R129"/>
  <c i="4" r="T125"/>
  <c i="5" r="R128"/>
  <c i="2" r="P353"/>
  <c r="P145"/>
  <c i="1" r="AU96"/>
  <c i="5" r="T128"/>
  <c i="9" r="R124"/>
  <c r="R123"/>
  <c i="4" r="BK125"/>
  <c r="J125"/>
  <c r="J98"/>
  <c i="8" r="BK202"/>
  <c r="J202"/>
  <c r="J107"/>
  <c i="9" r="BK124"/>
  <c r="J124"/>
  <c r="J97"/>
  <c i="8" r="J131"/>
  <c r="J97"/>
  <c i="1" r="AG101"/>
  <c i="7" r="J96"/>
  <c i="1" r="AG100"/>
  <c i="6" r="J98"/>
  <c i="2" r="BK145"/>
  <c r="J145"/>
  <c r="J98"/>
  <c i="5" r="J32"/>
  <c i="1" r="AG99"/>
  <c i="3" r="J32"/>
  <c i="1" r="AG97"/>
  <c i="4" r="F35"/>
  <c i="1" r="AZ98"/>
  <c i="6" r="J35"/>
  <c i="1" r="AV100"/>
  <c r="AT100"/>
  <c r="AN100"/>
  <c i="3" r="J35"/>
  <c i="1" r="AV97"/>
  <c r="AT97"/>
  <c i="7" r="J33"/>
  <c i="1" r="AV101"/>
  <c r="AT101"/>
  <c r="AN101"/>
  <c i="2" r="J35"/>
  <c i="1" r="AV96"/>
  <c r="AT96"/>
  <c i="3" r="F35"/>
  <c i="1" r="AZ97"/>
  <c r="BA95"/>
  <c r="BB95"/>
  <c r="AX95"/>
  <c i="7" r="F33"/>
  <c i="1" r="AZ101"/>
  <c i="2" r="F35"/>
  <c i="1" r="AZ96"/>
  <c i="4" r="J35"/>
  <c i="1" r="AV98"/>
  <c r="AT98"/>
  <c i="6" r="F35"/>
  <c i="1" r="AZ100"/>
  <c i="5" r="J35"/>
  <c i="1" r="AV99"/>
  <c r="AT99"/>
  <c r="AN99"/>
  <c i="5" r="F35"/>
  <c i="1" r="AZ99"/>
  <c r="BD95"/>
  <c i="8" r="F33"/>
  <c i="1" r="AZ102"/>
  <c r="BC95"/>
  <c r="AY95"/>
  <c i="9" r="F33"/>
  <c i="1" r="AZ103"/>
  <c i="8" r="J33"/>
  <c i="1" r="AV102"/>
  <c r="AT102"/>
  <c i="9" r="J33"/>
  <c i="1" r="AV103"/>
  <c r="AT103"/>
  <c i="2" l="1" r="T145"/>
  <c i="8" r="BK130"/>
  <c r="J130"/>
  <c i="9" r="BK123"/>
  <c r="J123"/>
  <c r="J96"/>
  <c i="5" r="J98"/>
  <c i="7" r="J39"/>
  <c i="6" r="J41"/>
  <c i="5" r="J41"/>
  <c i="1" r="AN97"/>
  <c i="3" r="J41"/>
  <c i="1" r="BD94"/>
  <c r="W33"/>
  <c i="4" r="J32"/>
  <c i="1" r="AG98"/>
  <c r="AW95"/>
  <c r="AU95"/>
  <c r="AU94"/>
  <c r="BA94"/>
  <c r="W30"/>
  <c i="8" r="J30"/>
  <c i="1" r="AG102"/>
  <c i="2" r="J32"/>
  <c i="1" r="AG96"/>
  <c r="AZ95"/>
  <c r="AV95"/>
  <c r="BB94"/>
  <c r="AX94"/>
  <c r="BC94"/>
  <c r="W32"/>
  <c i="4" l="1" r="J41"/>
  <c i="8" r="J39"/>
  <c r="J96"/>
  <c i="2" r="J41"/>
  <c i="1" r="AN96"/>
  <c r="AN98"/>
  <c r="AN102"/>
  <c r="AG95"/>
  <c r="W31"/>
  <c r="AW94"/>
  <c r="AK30"/>
  <c i="9" r="J30"/>
  <c i="1" r="AG103"/>
  <c r="AT95"/>
  <c r="AZ94"/>
  <c r="AV94"/>
  <c r="AK29"/>
  <c r="AY94"/>
  <c i="9" l="1" r="J39"/>
  <c i="1" r="AN95"/>
  <c r="AN103"/>
  <c r="AG94"/>
  <c r="AK26"/>
  <c r="AK35"/>
  <c r="AT94"/>
  <c r="AN94"/>
  <c r="W29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<sst xmlns="http://schemas.openxmlformats.org/spreadsheetml/2006/main">
  <si>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</si>
  <si>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</si>
  <si>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</si>
  <si>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</si>
  <si>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</si>
  <si>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{abee5b13-fd24-4631-9ca6-a6155ccf666a}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</si>
  <si>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</si>
  <si>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</si>
  <si>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</si>
  <si>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</si>
  <si>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</si>
  <si>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</si>
  <si>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</si>
  <si>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</si>
  <si>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M_119_2025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</si>
  <si>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</si>
  <si>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</si>
  <si>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Budova zázemí fotbalového hřiště FK Bospor Bohumín</t>
  </si>
  <si>
    <t>KSO:</t>
  </si>
  <si>
    <t>CC-CZ:</t>
  </si>
  <si>
    <t>Místo:</t>
  </si>
  <si>
    <t>p.č. 1498,1501,1502,1503/1,1506, k.ú. Nový Bohumín</t>
  </si>
  <si>
    <t>Datum:</t>
  </si>
  <si>
    <t>27. 11. 2025</t>
  </si>
  <si>
    <t>Zadavatel:</t>
  </si>
  <si>
    <t>IČ:</t>
  </si>
  <si>
    <t>Obec Bohumín</t>
  </si>
  <si>
    <t>DIČ:</t>
  </si>
  <si>
    <t>Uchazeč:</t>
  </si>
  <si>
    <t>Vyplň údaj</t>
  </si>
  <si>
    <t>Projektant:</t>
  </si>
  <si>
    <t>CUBESPACE s.r.o.</t>
  </si>
  <si>
    <t>True</t>
  </si>
  <si>
    <t>Zpracovatel:</t>
  </si>
  <si>
    <t>Ing. Miroslav Cejnar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</si>
  <si>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</si>
  <si>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</si>
  <si>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</si>
  <si>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</si>
  <si>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</si>
  <si>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</si>
  <si>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</si>
  <si>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</si>
  <si>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</si>
  <si>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</si>
  <si>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</si>
  <si>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</si>
  <si>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</si>
  <si>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</si>
  <si>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</si>
  <si>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</si>
  <si>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</si>
  <si>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</si>
  <si>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</si>
  <si>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</si>
  <si>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</si>
  <si>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</si>
  <si>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</si>
  <si>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</si>
  <si>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</si>
  <si>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</si>
  <si>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</si>
  <si>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</si>
  <si>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</si>
  <si>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</si>
  <si>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</si>
  <si>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</si>
  <si>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</si>
  <si>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</si>
  <si>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</si>
  <si>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</si>
  <si>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</si>
  <si>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</si>
  <si>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</si>
  <si>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</si>
  <si>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</si>
  <si>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</si>
  <si>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</si>
  <si>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</si>
  <si>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</si>
  <si>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SO01</t>
  </si>
  <si>
    <t>Budova zázemí fotbalového hřiště</t>
  </si>
  <si>
    <t>STA</t>
  </si>
  <si>
    <t>1</t>
  </si>
  <si>
    <t>{ed429dc0-4493-4459-9635-46357c6b7d49}</t>
  </si>
  <si>
    <t>2</t>
  </si>
  <si>
    <t>/</t>
  </si>
  <si>
    <t>SO01_1</t>
  </si>
  <si>
    <t>Stavební část</t>
  </si>
  <si>
    <t>Soupis</t>
  </si>
  <si>
    <t>{bfee396d-767b-4309-b170-5d15c52e4009}</t>
  </si>
  <si>
    <t>SO01_2</t>
  </si>
  <si>
    <t>Elektroinstalace</t>
  </si>
  <si>
    <t>{be9ce6fd-0256-47d6-a2e0-ef3c198f00a5}</t>
  </si>
  <si>
    <t>SO01_3</t>
  </si>
  <si>
    <t>Vzduchotechnika</t>
  </si>
  <si>
    <t>{1eb8558e-605c-40f1-bc2c-538b38f010e2}</t>
  </si>
  <si>
    <t>SO01_4</t>
  </si>
  <si>
    <t>Zdravotechnika</t>
  </si>
  <si>
    <t>{70879a96-3f1c-4e90-8682-2b8093e5b763}</t>
  </si>
  <si>
    <t>SO01_5</t>
  </si>
  <si>
    <t>Ústřední vytápění</t>
  </si>
  <si>
    <t>{bae83f47-4e49-466a-a04d-59effe311d77}</t>
  </si>
  <si>
    <t>SO03</t>
  </si>
  <si>
    <t>Přípojka elektro</t>
  </si>
  <si>
    <t>{2643fe5d-dbae-492a-a056-aa560f07d361}</t>
  </si>
  <si>
    <t>SO04</t>
  </si>
  <si>
    <t>Dopravní řešení</t>
  </si>
  <si>
    <t>{c9a0d4d3-8835-4174-86af-724b6fb00558}</t>
  </si>
  <si>
    <t>SO05</t>
  </si>
  <si>
    <t>Vedlejší rozpočtové náklady</t>
  </si>
  <si>
    <t>{1edd6111-ee18-4f80-8447-e749457e5b7e}</t>
  </si>
  <si>
    <t>VV0001</t>
  </si>
  <si>
    <t>Výkaz (1)</t>
  </si>
  <si>
    <t>391,68</t>
  </si>
  <si>
    <t>3</t>
  </si>
  <si>
    <t>VV0002</t>
  </si>
  <si>
    <t>Výkaz (2)</t>
  </si>
  <si>
    <t>63,42</t>
  </si>
  <si>
    <t>KRYCÍ LIST SOUPISU PRACÍ</t>
  </si>
  <si>
    <t>VV0003</t>
  </si>
  <si>
    <t>Výkaz (3)</t>
  </si>
  <si>
    <t>302,94</t>
  </si>
  <si>
    <t>VV0004</t>
  </si>
  <si>
    <t>Výkaz (4)</t>
  </si>
  <si>
    <t>46,508</t>
  </si>
  <si>
    <t>VV0005</t>
  </si>
  <si>
    <t>Výkaz (5)</t>
  </si>
  <si>
    <t>1,408</t>
  </si>
  <si>
    <t>VV0006</t>
  </si>
  <si>
    <t>Výkaz (6)</t>
  </si>
  <si>
    <t>16,199</t>
  </si>
  <si>
    <t>Objekt:</t>
  </si>
  <si>
    <t>VV0007</t>
  </si>
  <si>
    <t>Výkaz (7)</t>
  </si>
  <si>
    <t>36,535</t>
  </si>
  <si>
    <t>SO01 - Budova zázemí fotbalového hřiště</t>
  </si>
  <si>
    <t>VV0008</t>
  </si>
  <si>
    <t>Výkaz (8)</t>
  </si>
  <si>
    <t>0,893</t>
  </si>
  <si>
    <t>Soupis:</t>
  </si>
  <si>
    <t>VV0009</t>
  </si>
  <si>
    <t>Výkaz (9)</t>
  </si>
  <si>
    <t>226,72</t>
  </si>
  <si>
    <t>SO01_1 - Stavební část</t>
  </si>
  <si>
    <t>VV0010</t>
  </si>
  <si>
    <t>Výkaz (10)</t>
  </si>
  <si>
    <t>11,336</t>
  </si>
  <si>
    <t>VV0011</t>
  </si>
  <si>
    <t>Výkaz (11)</t>
  </si>
  <si>
    <t>11</t>
  </si>
  <si>
    <t>VV0012</t>
  </si>
  <si>
    <t>Výkaz (12)</t>
  </si>
  <si>
    <t>19</t>
  </si>
  <si>
    <t>VV0013</t>
  </si>
  <si>
    <t>Výkaz (13)</t>
  </si>
  <si>
    <t>56,933</t>
  </si>
  <si>
    <t>VV0014</t>
  </si>
  <si>
    <t>Výkaz (14)</t>
  </si>
  <si>
    <t>17</t>
  </si>
  <si>
    <t>VV0015</t>
  </si>
  <si>
    <t>Výkaz (15)</t>
  </si>
  <si>
    <t>40,667</t>
  </si>
  <si>
    <t>VV0016</t>
  </si>
  <si>
    <t>Výkaz (16)</t>
  </si>
  <si>
    <t>579,41</t>
  </si>
  <si>
    <t>VV0017</t>
  </si>
  <si>
    <t>Výkaz (17)</t>
  </si>
  <si>
    <t>294,22</t>
  </si>
  <si>
    <t>VV0018</t>
  </si>
  <si>
    <t>Výkaz (18)</t>
  </si>
  <si>
    <t>285,19</t>
  </si>
  <si>
    <t>VV0019</t>
  </si>
  <si>
    <t>Výkaz (19)</t>
  </si>
  <si>
    <t>VV0020</t>
  </si>
  <si>
    <t>Výkaz (20)</t>
  </si>
  <si>
    <t>VV0021</t>
  </si>
  <si>
    <t>Výkaz (21)</t>
  </si>
  <si>
    <t>VV0022</t>
  </si>
  <si>
    <t>Výkaz (22)</t>
  </si>
  <si>
    <t>VV0023</t>
  </si>
  <si>
    <t>Výkaz (23)</t>
  </si>
  <si>
    <t>VV0024</t>
  </si>
  <si>
    <t>Výkaz (24)</t>
  </si>
  <si>
    <t>578,75</t>
  </si>
  <si>
    <t>VV0025</t>
  </si>
  <si>
    <t>Výkaz (25)</t>
  </si>
  <si>
    <t>VV0026</t>
  </si>
  <si>
    <t>Výkaz (26)</t>
  </si>
  <si>
    <t>293,56</t>
  </si>
  <si>
    <t>VV0027</t>
  </si>
  <si>
    <t>Výkaz (27)</t>
  </si>
  <si>
    <t>VV0028</t>
  </si>
  <si>
    <t>Výkaz (28)</t>
  </si>
  <si>
    <t>13</t>
  </si>
  <si>
    <t>VV0029</t>
  </si>
  <si>
    <t>Výkaz (29)</t>
  </si>
  <si>
    <t>49,75</t>
  </si>
  <si>
    <t>VV0030</t>
  </si>
  <si>
    <t>Výkaz (30)</t>
  </si>
  <si>
    <t>343,31</t>
  </si>
  <si>
    <t>VV0032</t>
  </si>
  <si>
    <t>Výkaz (32)</t>
  </si>
  <si>
    <t>193,61</t>
  </si>
  <si>
    <t>VV0033</t>
  </si>
  <si>
    <t>Výkaz (33)</t>
  </si>
  <si>
    <t>464,106</t>
  </si>
  <si>
    <t>VV0034</t>
  </si>
  <si>
    <t>Výkaz (34)</t>
  </si>
  <si>
    <t>15,992</t>
  </si>
  <si>
    <t>VV0035</t>
  </si>
  <si>
    <t>Výkaz (35)</t>
  </si>
  <si>
    <t>25,369</t>
  </si>
  <si>
    <t>VV0036</t>
  </si>
  <si>
    <t>Výkaz (36)</t>
  </si>
  <si>
    <t>12,95</t>
  </si>
  <si>
    <t>VV0037</t>
  </si>
  <si>
    <t>Výkaz (37)</t>
  </si>
  <si>
    <t>91,735</t>
  </si>
  <si>
    <t>VV0038</t>
  </si>
  <si>
    <t>Výkaz (38)</t>
  </si>
  <si>
    <t>26,5</t>
  </si>
  <si>
    <t>VV0039</t>
  </si>
  <si>
    <t>Výkaz (39)</t>
  </si>
  <si>
    <t>13,25</t>
  </si>
  <si>
    <t>VV0040</t>
  </si>
  <si>
    <t>Výkaz (40)</t>
  </si>
  <si>
    <t>13,03</t>
  </si>
  <si>
    <t>VV0041</t>
  </si>
  <si>
    <t>Výkaz (41)</t>
  </si>
  <si>
    <t>46,311</t>
  </si>
  <si>
    <t>VV0042</t>
  </si>
  <si>
    <t>Výkaz (42)</t>
  </si>
  <si>
    <t>9</t>
  </si>
  <si>
    <t>VV0043</t>
  </si>
  <si>
    <t>Výkaz (43)</t>
  </si>
  <si>
    <t>17,683</t>
  </si>
  <si>
    <t>VV0044</t>
  </si>
  <si>
    <t>Výkaz (44)</t>
  </si>
  <si>
    <t>6,673</t>
  </si>
  <si>
    <t>VV0045</t>
  </si>
  <si>
    <t>Výkaz (45)</t>
  </si>
  <si>
    <t>323,949</t>
  </si>
  <si>
    <t>VV0046</t>
  </si>
  <si>
    <t>Výkaz (46)</t>
  </si>
  <si>
    <t>VV0047</t>
  </si>
  <si>
    <t>Výkaz (47)</t>
  </si>
  <si>
    <t>401</t>
  </si>
  <si>
    <t>VV0048</t>
  </si>
  <si>
    <t>Výkaz (48)</t>
  </si>
  <si>
    <t>95,33</t>
  </si>
  <si>
    <t>VV0050</t>
  </si>
  <si>
    <t>Výkaz (50)</t>
  </si>
  <si>
    <t>288,376</t>
  </si>
  <si>
    <t>VV0051</t>
  </si>
  <si>
    <t>Výkaz (51)</t>
  </si>
  <si>
    <t>199,746</t>
  </si>
  <si>
    <t>VV0052</t>
  </si>
  <si>
    <t>Výkaz (52)</t>
  </si>
  <si>
    <t>27</t>
  </si>
  <si>
    <t>VV0054</t>
  </si>
  <si>
    <t>Výkaz (54)</t>
  </si>
  <si>
    <t>455,32</t>
  </si>
  <si>
    <t>VV0055</t>
  </si>
  <si>
    <t>Výkaz (55)</t>
  </si>
  <si>
    <t>522,99</t>
  </si>
  <si>
    <t>VV0056</t>
  </si>
  <si>
    <t>Výkaz (56)</t>
  </si>
  <si>
    <t>5,03</t>
  </si>
  <si>
    <t>VV0057</t>
  </si>
  <si>
    <t>Výkaz (57)</t>
  </si>
  <si>
    <t>78,63</t>
  </si>
  <si>
    <t>VV0058</t>
  </si>
  <si>
    <t>Výkaz (58)</t>
  </si>
  <si>
    <t>48,677</t>
  </si>
  <si>
    <t>VV0059</t>
  </si>
  <si>
    <t>Výkaz (59)</t>
  </si>
  <si>
    <t>28,98</t>
  </si>
  <si>
    <t>VV0060</t>
  </si>
  <si>
    <t>Výkaz (60)</t>
  </si>
  <si>
    <t>126,163</t>
  </si>
  <si>
    <t>VV0061</t>
  </si>
  <si>
    <t>Výkaz (61)</t>
  </si>
  <si>
    <t>45,305</t>
  </si>
  <si>
    <t>VV0062</t>
  </si>
  <si>
    <t>Výkaz (62)</t>
  </si>
  <si>
    <t>408,92</t>
  </si>
  <si>
    <t>VV0063</t>
  </si>
  <si>
    <t>Výkaz (63)</t>
  </si>
  <si>
    <t>407,395</t>
  </si>
  <si>
    <t>VV0064</t>
  </si>
  <si>
    <t>Výkaz (64)</t>
  </si>
  <si>
    <t>218,468</t>
  </si>
  <si>
    <t>VV0065</t>
  </si>
  <si>
    <t>Výkaz (65)</t>
  </si>
  <si>
    <t>665,357</t>
  </si>
  <si>
    <t>VV0066</t>
  </si>
  <si>
    <t>Výkaz (66)</t>
  </si>
  <si>
    <t>95,051</t>
  </si>
  <si>
    <t>VV0067</t>
  </si>
  <si>
    <t>Výkaz (67)</t>
  </si>
  <si>
    <t>VV0068</t>
  </si>
  <si>
    <t>Výkaz (68)</t>
  </si>
  <si>
    <t>264,061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</si>
  <si>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</si>
  <si>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</si>
  <si>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</si>
  <si>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</si>
  <si>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</si>
  <si>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</si>
  <si>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</si>
  <si>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</si>
  <si>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</si>
  <si>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6 - Úpravy povrchů, podlahy a osazování výplní</t>
  </si>
  <si>
    <t xml:space="preserve">    9 - Ostatní konstrukce a práce, bourání</t>
  </si>
  <si>
    <t xml:space="preserve">    998 - Přesun hmot</t>
  </si>
  <si>
    <t>PSV - Práce a dodávky PSV</t>
  </si>
  <si>
    <t xml:space="preserve">    711 - Izolace proti vodě, vlhkosti a plynům</t>
  </si>
  <si>
    <t xml:space="preserve">    712 - Povlakové krytiny</t>
  </si>
  <si>
    <t xml:space="preserve">    713 - Izolace tepelné</t>
  </si>
  <si>
    <t xml:space="preserve">    721 - Zdravotechnika - vnitřní kanalizace</t>
  </si>
  <si>
    <t xml:space="preserve">    751 - Vzduchotechnika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</si>
  <si>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</si>
  <si>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</si>
  <si>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</si>
  <si>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</si>
  <si>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</si>
  <si>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</si>
  <si>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776 - Podlahy povlakové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</si>
  <si>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</si>
  <si>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</si>
  <si>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</si>
  <si>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 xml:space="preserve">    789 - Povrchové úpravy ocelových konstrukcí a technologických zařízení</t>
  </si>
  <si>
    <t>OST - Ostatní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</si>
  <si>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</si>
  <si>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</si>
  <si>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</si>
  <si>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</si>
  <si>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</si>
  <si>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</si>
  <si>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</si>
  <si>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</si>
  <si>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</si>
  <si>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</si>
  <si>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</si>
  <si>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</si>
  <si>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</si>
  <si>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</si>
  <si>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</si>
  <si>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</si>
  <si>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</si>
  <si>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</si>
  <si>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121151113</t>
  </si>
  <si>
    <t>Sejmutí ornice plochy do 500 m2 tl vrstvy do 200 mm strojně</t>
  </si>
  <si>
    <t>m2</t>
  </si>
  <si>
    <t>CS ÚRS 2025 02</t>
  </si>
  <si>
    <t>4</t>
  </si>
  <si>
    <t>2071470730</t>
  </si>
  <si>
    <t>VV</t>
  </si>
  <si>
    <t>"Množství určené pomocí aplikace Výměry.</t>
  </si>
  <si>
    <t>"391,680</t>
  </si>
  <si>
    <t>132251103</t>
  </si>
  <si>
    <t>Hloubení rýh nezapažených š do 800 mm v hornině třídy těžitelnosti I skupiny 3 objem do 100 m3 strojně</t>
  </si>
  <si>
    <t>m3</t>
  </si>
  <si>
    <t>906569858</t>
  </si>
  <si>
    <t>"základové pasy"</t>
  </si>
  <si>
    <t>"(44,590+3,420+3,420+3,420+3,420+3,420+3,420+4,200+4,200+4,200+3,420+3,430)*0,75</t>
  </si>
  <si>
    <t>133251101</t>
  </si>
  <si>
    <t>Hloubení šachet nezapažených v hornině třídy těžitelnosti I skupiny 3 objem do 20 m3</t>
  </si>
  <si>
    <t>-367326552</t>
  </si>
  <si>
    <t>"(0,600+0,600)*0,5 "základy pro TČ"</t>
  </si>
  <si>
    <t>"0,850*0,95 "základ pod venkovní umývárnou"</t>
  </si>
  <si>
    <t>162351103</t>
  </si>
  <si>
    <t>Vodorovné přemístění přes 50 do 500 m výkopku/sypaniny z horniny třídy těžitelnosti I skupiny 1 až 3</t>
  </si>
  <si>
    <t>-1017119298</t>
  </si>
  <si>
    <t>"uskladnění ornice na pozemku investora pro případné pozdější rozhrnutí nebo využití v areálu"</t>
  </si>
  <si>
    <t>391,68*0,2</t>
  </si>
  <si>
    <t>Součet</t>
  </si>
  <si>
    <t>5</t>
  </si>
  <si>
    <t>162751117</t>
  </si>
  <si>
    <t>Vodorovné přemístění přes 9 000 do 10000 m výkopku/sypaniny z horniny třídy těžitelnosti I skupiny 1 až 3</t>
  </si>
  <si>
    <t>1779859649</t>
  </si>
  <si>
    <t>"na skládku"</t>
  </si>
  <si>
    <t>63,42 "základové pasy"</t>
  </si>
  <si>
    <t>6</t>
  </si>
  <si>
    <t>162751119</t>
  </si>
  <si>
    <t>Příplatek k vodorovnému přemístění výkopku/sypaniny z horniny třídy těžitelnosti I skupiny 1 až 3 ZKD 1000 m přes 10000 m</t>
  </si>
  <si>
    <t>1499296147</t>
  </si>
  <si>
    <t>"skládka 20km"</t>
  </si>
  <si>
    <t>63,42*10 'Přepočtené koeficientem množství</t>
  </si>
  <si>
    <t>7</t>
  </si>
  <si>
    <t>167151101</t>
  </si>
  <si>
    <t>Nakládání výkopku z hornin třídy těžitelnosti I skupiny 1 až 3 do 100 m3</t>
  </si>
  <si>
    <t>470325433</t>
  </si>
  <si>
    <t>"ornice na pozemek investora"</t>
  </si>
  <si>
    <t>78,336</t>
  </si>
  <si>
    <t>8</t>
  </si>
  <si>
    <t>171201231</t>
  </si>
  <si>
    <t>Poplatek za uložení zeminy a kamení na recyklační skládce (skládkovné) kód odpadu 17 05 04</t>
  </si>
  <si>
    <t>t</t>
  </si>
  <si>
    <t>793769978</t>
  </si>
  <si>
    <t>"objemová hmotnost zeminy 1800 kg/m3"</t>
  </si>
  <si>
    <t>63,42*1,8 'Přepočtené koeficientem množství</t>
  </si>
  <si>
    <t>171251201</t>
  </si>
  <si>
    <t>Uložení sypaniny na skládky nebo meziskládky</t>
  </si>
  <si>
    <t>1991990175</t>
  </si>
  <si>
    <t>"ornice na pozemku investora"</t>
  </si>
  <si>
    <t>"na skládce"</t>
  </si>
  <si>
    <t>10</t>
  </si>
  <si>
    <t>181951112</t>
  </si>
  <si>
    <t>Úprava pláně v hornině třídy těžitelnosti I skupiny 1 až 3 se zhutněním strojně</t>
  </si>
  <si>
    <t>1150248367</t>
  </si>
  <si>
    <t>"302,940</t>
  </si>
  <si>
    <t>Zakládání</t>
  </si>
  <si>
    <t>270001111</t>
  </si>
  <si>
    <t>Vytvoření prostupů průřezu přes 0,02 do 0,05 m2 v monolitických betonových základech tl do 0,5 m osazením trub, dílců nebo tvarovek do bednění</t>
  </si>
  <si>
    <t>kus</t>
  </si>
  <si>
    <t>1267787388</t>
  </si>
  <si>
    <t>"11,000"prostupy pro VZT"</t>
  </si>
  <si>
    <t>M</t>
  </si>
  <si>
    <t>28611130</t>
  </si>
  <si>
    <t>trubka kanalizační PVC DN 160x500mm SN4</t>
  </si>
  <si>
    <t>m</t>
  </si>
  <si>
    <t>835190290</t>
  </si>
  <si>
    <t>11*0,5 'Přepočtené koeficientem množství</t>
  </si>
  <si>
    <t>270001121</t>
  </si>
  <si>
    <t>Vytvoření prostupu průřezu přes 0,05 do 0,1 m2 v monolitických betonových základech tl do 0,5 m osazením vložek z trub, dílců, tvarovek do bednění</t>
  </si>
  <si>
    <t>-730171726</t>
  </si>
  <si>
    <t>"19,000"pro ležatou kanalizaci"</t>
  </si>
  <si>
    <t>14</t>
  </si>
  <si>
    <t>28611143</t>
  </si>
  <si>
    <t>trubka kanalizační PVC DN 315x1000mm SN4</t>
  </si>
  <si>
    <t>-270759606</t>
  </si>
  <si>
    <t>19*0,5 'Přepočtené koeficientem množství</t>
  </si>
  <si>
    <t>15</t>
  </si>
  <si>
    <t>274321411</t>
  </si>
  <si>
    <t>Základové pasy ze ŽB bez zvýšených nároků na prostředí tř. C 20/25</t>
  </si>
  <si>
    <t>1622428691</t>
  </si>
  <si>
    <t>"(44,590+3,420+3,420+3,420+3,420+3,420+3,420+4,200+4,200+4,200+3,420+3,430)*0,55</t>
  </si>
  <si>
    <t>16</t>
  </si>
  <si>
    <t>274361821</t>
  </si>
  <si>
    <t>Výztuž základových pasů betonářskou ocelí 10 505 (R)</t>
  </si>
  <si>
    <t>1407520952</t>
  </si>
  <si>
    <t>"viz výkres č. D.3.4.B02"</t>
  </si>
  <si>
    <t>2,1208+0,3339</t>
  </si>
  <si>
    <t>275313711</t>
  </si>
  <si>
    <t>Základové patky z betonu tř. C 20/25</t>
  </si>
  <si>
    <t>709408330</t>
  </si>
  <si>
    <t>( 0,600 + 0,600 )*0,5 "základy pro TČ"</t>
  </si>
  <si>
    <t>0,850 *0,95 "základ pod venkovní umývárnou"</t>
  </si>
  <si>
    <t>18</t>
  </si>
  <si>
    <t>279113141</t>
  </si>
  <si>
    <t>Základová zeď tl přes 100 do 150 mm z tvárnic ztraceného bednění včetně výplně z betonu tř. C 20/25</t>
  </si>
  <si>
    <t>1295735622</t>
  </si>
  <si>
    <t>"(2,443+2,500+2,500+2,500+2,503+2,500+2,500+2,500+2,500+2,505+2,500+2,442+1,800+2,050+1,800+2,442+2,500+1,250+2,242+2,500+2,500+2,243+1,250+2,500+2...</t>
  </si>
  <si>
    <t>279113144</t>
  </si>
  <si>
    <t>Základová zeď tl přes 250 do 300 mm z tvárnic ztraceného bednění včetně výplně z betonu tř. C 20/25</t>
  </si>
  <si>
    <t>1079297843</t>
  </si>
  <si>
    <t>"základové patky"</t>
  </si>
  <si>
    <t>"57,000*0,5*0,5</t>
  </si>
  <si>
    <t>"zeď venkovní umývárny"</t>
  </si>
  <si>
    <t>"1,499*1,3</t>
  </si>
  <si>
    <t>20</t>
  </si>
  <si>
    <t>279113145</t>
  </si>
  <si>
    <t>Základová zeď tl přes 300 do 400 mm z tvárnic ztraceného bednění včetně výplně z betonu tř. C 20/25</t>
  </si>
  <si>
    <t>-1238032216</t>
  </si>
  <si>
    <t>"základy pod TČ"</t>
  </si>
  <si>
    <t>"(0,893+0,893)*0,5</t>
  </si>
  <si>
    <t>279361821</t>
  </si>
  <si>
    <t>Výztuž základových zdí nosných betonářskou ocelí 10 505</t>
  </si>
  <si>
    <t>-8057113</t>
  </si>
  <si>
    <t>"viz výkres č. D.3.4.B03"</t>
  </si>
  <si>
    <t>0,75059+0,673</t>
  </si>
  <si>
    <t>Svislé a kompletní konstrukce</t>
  </si>
  <si>
    <t>22</t>
  </si>
  <si>
    <t>342151112</t>
  </si>
  <si>
    <t>Montáž opláštění stěn ocelových kcí ze sendvičových panelů šroubovaných budov v přes 6 do 12 m</t>
  </si>
  <si>
    <t>791085650</t>
  </si>
  <si>
    <t>"fasáda O100 + O200"</t>
  </si>
  <si>
    <t>"(140,130+62,600+62,570+240,040)</t>
  </si>
  <si>
    <t>"odpočet otvorů"</t>
  </si>
  <si>
    <t>"-(2,300+0,730+0,730+1,670+1,660+4,250+6,510+6,510+6,510+6,510+0,730+0,730+2,300+2,630+2,630+2,760+6,510+6,510+6,510+6,510+1,670+1,380+1,380+1,380+...</t>
  </si>
  <si>
    <t>23</t>
  </si>
  <si>
    <t>55324720</t>
  </si>
  <si>
    <t>panel sendvičový stěnový vnější, izolace PIR, viditelné kotvení, U 0,18W/m2K, modulová/celková š 1100/1120mm tl 120mm</t>
  </si>
  <si>
    <t>596745954</t>
  </si>
  <si>
    <t>401*1,1 'Přepočtené koeficientem množství</t>
  </si>
  <si>
    <t>24</t>
  </si>
  <si>
    <t>342251124</t>
  </si>
  <si>
    <t>Montáž stěn ze sklolaminátových desek komůrkových na ocelovou kci</t>
  </si>
  <si>
    <t>931910253</t>
  </si>
  <si>
    <t>"makrolonová stěna"</t>
  </si>
  <si>
    <t>"(33,170+62,160)</t>
  </si>
  <si>
    <t>25</t>
  </si>
  <si>
    <t>28318771</t>
  </si>
  <si>
    <t>Polykarbonát komůrkový 35 mm čirý 3,9kg/m2 vč. kotvení a obvodového uchycení</t>
  </si>
  <si>
    <t>-950165818</t>
  </si>
  <si>
    <t>95,33*1,19995 'Přepočtené koeficientem množství</t>
  </si>
  <si>
    <t>Úpravy povrchů, podlahy a osazování výplní</t>
  </si>
  <si>
    <t>26</t>
  </si>
  <si>
    <t>622131121</t>
  </si>
  <si>
    <t>Penetrační nátěr vnějších stěn nanášený ručně</t>
  </si>
  <si>
    <t>-1655478729</t>
  </si>
  <si>
    <t>"sokl"</t>
  </si>
  <si>
    <t>"81,333*0,5</t>
  </si>
  <si>
    <t>622151021</t>
  </si>
  <si>
    <t>Penetrační akrylátový nátěr vnějších mozaikových tenkovrstvých omítek stěn</t>
  </si>
  <si>
    <t>-108558600</t>
  </si>
  <si>
    <t>28</t>
  </si>
  <si>
    <t>622211021</t>
  </si>
  <si>
    <t>Montáž kontaktního zateplení vnějších stěn lepením a mechanickým kotvením polystyrénových desek do betonu a zdiva tl přes 80 do 120 mm</t>
  </si>
  <si>
    <t>77873191</t>
  </si>
  <si>
    <t>29</t>
  </si>
  <si>
    <t>28376422</t>
  </si>
  <si>
    <t>deska XPS hrana polodrážková a hladký povrch 300kPA λ=0,035 tl 100mm</t>
  </si>
  <si>
    <t>-711045457</t>
  </si>
  <si>
    <t>40,667*1,05 'Přepočtené koeficientem množství</t>
  </si>
  <si>
    <t>30</t>
  </si>
  <si>
    <t>622251101</t>
  </si>
  <si>
    <t>Příplatek k cenám kontaktního zateplení vnějších stěn za zápustnou montáž a použití tepelněizolačních zátek z polystyrenu</t>
  </si>
  <si>
    <t>1367296465</t>
  </si>
  <si>
    <t>31</t>
  </si>
  <si>
    <t>622511112</t>
  </si>
  <si>
    <t>Tenkovrstvá akrylátová mozaiková střednězrnná omítka vnějších stěn</t>
  </si>
  <si>
    <t>-1896708931</t>
  </si>
  <si>
    <t>32</t>
  </si>
  <si>
    <t>632481213</t>
  </si>
  <si>
    <t>Separační vrstva z PE fólie</t>
  </si>
  <si>
    <t>-796112114</t>
  </si>
  <si>
    <t>"fólie proti prorůstání"</t>
  </si>
  <si>
    <t>"226,720</t>
  </si>
  <si>
    <t>33</t>
  </si>
  <si>
    <t>69334355</t>
  </si>
  <si>
    <t>fólie kořenovzdorná LDPE do tl 0,6mm</t>
  </si>
  <si>
    <t>25542929</t>
  </si>
  <si>
    <t>226,72*1,221 'Přepočtené koeficientem množství</t>
  </si>
  <si>
    <t>34</t>
  </si>
  <si>
    <t>635111141</t>
  </si>
  <si>
    <t>Násyp pod podlahy z kačírku 8-16 s udusáním</t>
  </si>
  <si>
    <t>1251989923</t>
  </si>
  <si>
    <t>"kačírek na základovou spáru"</t>
  </si>
  <si>
    <t>"226,720*0,05</t>
  </si>
  <si>
    <t>Ostatní konstrukce a práce, bourání</t>
  </si>
  <si>
    <t>35</t>
  </si>
  <si>
    <t>941211111</t>
  </si>
  <si>
    <t>Montáž lešení řadového rámového lehkého zatížení do 200 kg/m2 š od 0,6 do 0,9 m v do 10 m</t>
  </si>
  <si>
    <t>-1595735525</t>
  </si>
  <si>
    <t>"95,051*7</t>
  </si>
  <si>
    <t>36</t>
  </si>
  <si>
    <t>941211211</t>
  </si>
  <si>
    <t>Příplatek k lešení řadovému rámovému lehkému do 200 kg/m2 š od 0,6 do 0,9 m v do 10 m za každý den použití</t>
  </si>
  <si>
    <t>207438819</t>
  </si>
  <si>
    <t>"předpoklad 45 dní"</t>
  </si>
  <si>
    <t>665,357*45 'Přepočtené koeficientem množství</t>
  </si>
  <si>
    <t>37</t>
  </si>
  <si>
    <t>941211322</t>
  </si>
  <si>
    <t>Odborná prohlídka lešení řadového rámového lehkého s podlahami zatížení do 200 kg/m2 š od 0,6 do 0,9 m v do 25 m pl přes 500 do 2000 m2 zakrytého sítí</t>
  </si>
  <si>
    <t>-290892397</t>
  </si>
  <si>
    <t>38</t>
  </si>
  <si>
    <t>941211811</t>
  </si>
  <si>
    <t>Demontáž lešení řadového rámového lehkého zatížení do 200 kg/m2 š od 0,6 do 0,9 m v do 10 m</t>
  </si>
  <si>
    <t>-699061754</t>
  </si>
  <si>
    <t>39</t>
  </si>
  <si>
    <t>944121111</t>
  </si>
  <si>
    <t>Montáž ochranného zábradlí dílcového na vnějších stranách objektů odkloněného od svislice do 15°</t>
  </si>
  <si>
    <t>-1400206502</t>
  </si>
  <si>
    <t>"95,051</t>
  </si>
  <si>
    <t>40</t>
  </si>
  <si>
    <t>944121211</t>
  </si>
  <si>
    <t>Příplatek k ochrannému zábradlí dílcovému na vnějších stranách objektů za každý den použití</t>
  </si>
  <si>
    <t>1698689077</t>
  </si>
  <si>
    <t>95,051*45 'Přepočtené koeficientem množství</t>
  </si>
  <si>
    <t>41</t>
  </si>
  <si>
    <t>944121811</t>
  </si>
  <si>
    <t>Demontáž ochranného zábradlí dílcového na vnějších stranách objektů odkloněného od svislice do 15°</t>
  </si>
  <si>
    <t>-2078832005</t>
  </si>
  <si>
    <t>42</t>
  </si>
  <si>
    <t>949101111</t>
  </si>
  <si>
    <t>Lešení pomocné pro objekty pozemních staveb s lešeňovou podlahou v do 1,9 m zatížení do 150 kg/m2</t>
  </si>
  <si>
    <t>-2088276055</t>
  </si>
  <si>
    <t>"1.NP"</t>
  </si>
  <si>
    <t>"(59,210+4,120+5,130+5,000+4,870+35,440+7,980+6,850+11,780+1,400+2,950+35,440+9,800+6,130+35,440+17,010+11,970+4,610)</t>
  </si>
  <si>
    <t>"2.NP"</t>
  </si>
  <si>
    <t>"(37,860+3,940+3,340+16,990+12,960+35,440+9,800+6,120+35,440+13,370+7,150+1,990+1,640+22,820+49,000)</t>
  </si>
  <si>
    <t>43</t>
  </si>
  <si>
    <t>952901111</t>
  </si>
  <si>
    <t>Vyčištění budov bytové a občanské výstavby při výšce podlaží do 4 m</t>
  </si>
  <si>
    <t>327156238</t>
  </si>
  <si>
    <t>44</t>
  </si>
  <si>
    <t>953943211</t>
  </si>
  <si>
    <t>Osazování hasicího přístroje</t>
  </si>
  <si>
    <t>-89712943</t>
  </si>
  <si>
    <t>45</t>
  </si>
  <si>
    <t>44932001</t>
  </si>
  <si>
    <t>přístroj hasicí ruční práškový hasební schopnost 21A, 113B, C</t>
  </si>
  <si>
    <t>326626623</t>
  </si>
  <si>
    <t>46</t>
  </si>
  <si>
    <t>953993321</t>
  </si>
  <si>
    <t>Osazení bezpečnostní, orientační nebo informační tabulky přilepením</t>
  </si>
  <si>
    <t>981868088</t>
  </si>
  <si>
    <t>47</t>
  </si>
  <si>
    <t>73534512</t>
  </si>
  <si>
    <t>tabulka bezpečnostní plastová s tiskem 2 barvy A7 105x74mm</t>
  </si>
  <si>
    <t>-754526587</t>
  </si>
  <si>
    <t>48</t>
  </si>
  <si>
    <t>993111111</t>
  </si>
  <si>
    <t>Dovoz a odvoz lešení řadového do 10 km včetně naložení a složení</t>
  </si>
  <si>
    <t>1638479808</t>
  </si>
  <si>
    <t>49</t>
  </si>
  <si>
    <t>993111119</t>
  </si>
  <si>
    <t>Příplatek k ceně dovozu a odvozu lešení řadového ZKD 10 km přes 10 km</t>
  </si>
  <si>
    <t>-66572839</t>
  </si>
  <si>
    <t>"dovoz 20 km"</t>
  </si>
  <si>
    <t>998</t>
  </si>
  <si>
    <t>Přesun hmot</t>
  </si>
  <si>
    <t>50</t>
  </si>
  <si>
    <t>998011002</t>
  </si>
  <si>
    <t>Přesun hmot pro budovy zděné v přes 6 do 12 m</t>
  </si>
  <si>
    <t>-696501180</t>
  </si>
  <si>
    <t>PSV</t>
  </si>
  <si>
    <t>Práce a dodávky PSV</t>
  </si>
  <si>
    <t>711</t>
  </si>
  <si>
    <t>Izolace proti vodě, vlhkosti a plynům</t>
  </si>
  <si>
    <t>51</t>
  </si>
  <si>
    <t>711112001</t>
  </si>
  <si>
    <t>Provedení izolace proti zemní vlhkosti svislé za studena nátěrem penetračním</t>
  </si>
  <si>
    <t>-955084324</t>
  </si>
  <si>
    <t>"81,333*0,7</t>
  </si>
  <si>
    <t>52</t>
  </si>
  <si>
    <t>11163150</t>
  </si>
  <si>
    <t>lak penetrační asfaltový</t>
  </si>
  <si>
    <t>299124989</t>
  </si>
  <si>
    <t>56,933*0,00034 'Přepočtené koeficientem množství</t>
  </si>
  <si>
    <t>53</t>
  </si>
  <si>
    <t>711142559</t>
  </si>
  <si>
    <t>Provedení izolace proti zemní vlhkosti pásy přitavením svislé NAIP</t>
  </si>
  <si>
    <t>-925203050</t>
  </si>
  <si>
    <t>54</t>
  </si>
  <si>
    <t>62855001</t>
  </si>
  <si>
    <t>pás asfaltový natavitelný modifikovaný SBS s vložkou z polyesterové rohože a spalitelnou PE fólií nebo jemnozrnným minerálním posypem na horním povrchu tl 4,0mm</t>
  </si>
  <si>
    <t>-1784362375</t>
  </si>
  <si>
    <t>56,933*1,221 'Přepočtené koeficientem množství</t>
  </si>
  <si>
    <t>55</t>
  </si>
  <si>
    <t>711747067</t>
  </si>
  <si>
    <t>Izolace proti vodě opracování trubních prostupu pod objímkou do 300 mm přitavením NAIP</t>
  </si>
  <si>
    <t>1267076909</t>
  </si>
  <si>
    <t>"prostupy sokl - svislá izolace"</t>
  </si>
  <si>
    <t>"17,000</t>
  </si>
  <si>
    <t>56</t>
  </si>
  <si>
    <t>28342050</t>
  </si>
  <si>
    <t>prostupová tvarovka do spodní stavby s manžetou z PVC folie DN 125/160</t>
  </si>
  <si>
    <t>-620683326</t>
  </si>
  <si>
    <t>57</t>
  </si>
  <si>
    <t>998711102</t>
  </si>
  <si>
    <t>Přesun hmot tonážní pro izolace proti vodě, vlhkosti a plynům v objektech v přes 6 do 12 m</t>
  </si>
  <si>
    <t>-608588712</t>
  </si>
  <si>
    <t>712</t>
  </si>
  <si>
    <t>Povlakové krytiny</t>
  </si>
  <si>
    <t>58</t>
  </si>
  <si>
    <t>712363115</t>
  </si>
  <si>
    <t>Provedení povlakové krytiny střech do 10° zaizolování prostupů kruhového průřezu D do 300 mm</t>
  </si>
  <si>
    <t>-840283101</t>
  </si>
  <si>
    <t>"odvětrání kanalizace/podloží"</t>
  </si>
  <si>
    <t>"9,000</t>
  </si>
  <si>
    <t>"VZT"</t>
  </si>
  <si>
    <t>"4,000</t>
  </si>
  <si>
    <t>59</t>
  </si>
  <si>
    <t>28342026</t>
  </si>
  <si>
    <t>manžeta těsnící pro prostupy hydroizolací z PVC otevřená kruhová vnitřní průměr 90-114</t>
  </si>
  <si>
    <t>-1937977904</t>
  </si>
  <si>
    <t>60</t>
  </si>
  <si>
    <t>28342027</t>
  </si>
  <si>
    <t>manžeta těsnící pro prostupy hydroizolací z PVC otevřená kruhová vnitřní průměr 120-180</t>
  </si>
  <si>
    <t>-870501288</t>
  </si>
  <si>
    <t>61</t>
  </si>
  <si>
    <t>712363122</t>
  </si>
  <si>
    <t>Provedení povlakové krytiny střech do 10° provedení rohů a koutů navařením izolačních tvarovek</t>
  </si>
  <si>
    <t>99202164</t>
  </si>
  <si>
    <t>62</t>
  </si>
  <si>
    <t>28322071</t>
  </si>
  <si>
    <t>roh vnější pro střešní fólie mPVC šedá</t>
  </si>
  <si>
    <t>832327280</t>
  </si>
  <si>
    <t>63</t>
  </si>
  <si>
    <t>28322070</t>
  </si>
  <si>
    <t>roh vnitřní pro střešní fólie mPVC šedé</t>
  </si>
  <si>
    <t>973886626</t>
  </si>
  <si>
    <t>64</t>
  </si>
  <si>
    <t>712363372</t>
  </si>
  <si>
    <t>Povlakové krytiny střech do 10° z tvarovaných poplastovaných lišt délky 2 m okrajová lišta panelu rš 192 mm</t>
  </si>
  <si>
    <t>-1106470625</t>
  </si>
  <si>
    <t>"K01"</t>
  </si>
  <si>
    <t>2*46</t>
  </si>
  <si>
    <t>65</t>
  </si>
  <si>
    <t>712363511</t>
  </si>
  <si>
    <t>Provedení povlak krytiny mechanicky kotvenou do trapézu TI tl přes 140 do 200 mm vnitřní pole, budova v do 18 m</t>
  </si>
  <si>
    <t>959418223</t>
  </si>
  <si>
    <t>"293,560"střešní plášť 2.NP"</t>
  </si>
  <si>
    <t>66</t>
  </si>
  <si>
    <t>28322012</t>
  </si>
  <si>
    <t>fólie hydroizolační střešní mPVC mechanicky kotvená šedá tl 1,5mm</t>
  </si>
  <si>
    <t>1956423564</t>
  </si>
  <si>
    <t>293,56*1,1655 'Přepočtené koeficientem množství</t>
  </si>
  <si>
    <t>67</t>
  </si>
  <si>
    <t>712363512</t>
  </si>
  <si>
    <t>Provedení povlak krytiny mechanicky kotvenou do trapézu TI tl přes 140 do 200 mm krajní pole, budova v do 18 m</t>
  </si>
  <si>
    <t>1400534476</t>
  </si>
  <si>
    <t>"markýzy stříška - Z5"</t>
  </si>
  <si>
    <t>"3*1,5</t>
  </si>
  <si>
    <t>"2*(12*1,4)</t>
  </si>
  <si>
    <t>"7,65*1</t>
  </si>
  <si>
    <t>"2,5*1</t>
  </si>
  <si>
    <t>"1,5*1</t>
  </si>
  <si>
    <t>68</t>
  </si>
  <si>
    <t>-1250926201</t>
  </si>
  <si>
    <t>49,75*1,1655 'Přepočtené koeficientem množství</t>
  </si>
  <si>
    <t>69</t>
  </si>
  <si>
    <t>712391171</t>
  </si>
  <si>
    <t>Provedení povlakové krytiny střech do 10° podkladní textilní vrstvy</t>
  </si>
  <si>
    <t>89344184</t>
  </si>
  <si>
    <t>"markýzy stříšky"</t>
  </si>
  <si>
    <t>70</t>
  </si>
  <si>
    <t>69311081</t>
  </si>
  <si>
    <t>geotextilie netkaná separační, ochranná, filtrační, drenážní PES 300g/m2</t>
  </si>
  <si>
    <t>-1395796278</t>
  </si>
  <si>
    <t>327,15*1,155 'Přepočtené koeficientem množství</t>
  </si>
  <si>
    <t>71</t>
  </si>
  <si>
    <t>712998201</t>
  </si>
  <si>
    <t>Montáž bezpečnostního přepadu z PVC do DN 70</t>
  </si>
  <si>
    <t>1572535111</t>
  </si>
  <si>
    <t>72</t>
  </si>
  <si>
    <t>56231128</t>
  </si>
  <si>
    <t>pojistný přepad ploché střechy s manžetou pro PVC-P hydroizolaci DN 50, DN 75, DN 110, DN 125</t>
  </si>
  <si>
    <t>-1678591971</t>
  </si>
  <si>
    <t>73</t>
  </si>
  <si>
    <t>998712122</t>
  </si>
  <si>
    <t>Přesun hmot tonážní pro krytiny povlakové ruční v objektech v přes 6 do 12 m</t>
  </si>
  <si>
    <t>-2064406962</t>
  </si>
  <si>
    <t>713</t>
  </si>
  <si>
    <t>Izolace tepelné</t>
  </si>
  <si>
    <t>74</t>
  </si>
  <si>
    <t>713111121</t>
  </si>
  <si>
    <t>Montáž izolace tepelné spodem stropů s uchycením drátem rohoží, pásů, dílců, desek</t>
  </si>
  <si>
    <t>-1176371107</t>
  </si>
  <si>
    <t>"285,190"střešní plášť 1.NP"</t>
  </si>
  <si>
    <t>"293,560 "střešní plášť 2.NP"</t>
  </si>
  <si>
    <t>75</t>
  </si>
  <si>
    <t>63150864</t>
  </si>
  <si>
    <t>pás tepelně izolační univerzální λ=0,038-0,039 tl 100mm</t>
  </si>
  <si>
    <t>-140907399</t>
  </si>
  <si>
    <t>578,75*1,05 'Přepočtené koeficientem množství</t>
  </si>
  <si>
    <t>76</t>
  </si>
  <si>
    <t>713121112</t>
  </si>
  <si>
    <t>Montáž izolace tepelné podlah volně kladenými mezi trámy nebo rošt rohožemi, pásy, dílci, deskami 1 vrstva</t>
  </si>
  <si>
    <t>1273335384</t>
  </si>
  <si>
    <t>"294,220"podlaha 1.NP"</t>
  </si>
  <si>
    <t>77</t>
  </si>
  <si>
    <t>63152104</t>
  </si>
  <si>
    <t>pás tepelně izolační univerzální λ=0,032-0,033 tl 150mm</t>
  </si>
  <si>
    <t>-1303594275</t>
  </si>
  <si>
    <t>294,22*1,05 'Přepočtené koeficientem množství</t>
  </si>
  <si>
    <t>78</t>
  </si>
  <si>
    <t>-453318468</t>
  </si>
  <si>
    <t>"podlaha 2.NP"</t>
  </si>
  <si>
    <t>"285,190</t>
  </si>
  <si>
    <t>79</t>
  </si>
  <si>
    <t>63152148</t>
  </si>
  <si>
    <t>pás tepelně izolační univerzální λ=0,038-0,039 tl 150mm</t>
  </si>
  <si>
    <t>337671692</t>
  </si>
  <si>
    <t>285,19*1,05 'Přepočtené koeficientem množství</t>
  </si>
  <si>
    <t>80</t>
  </si>
  <si>
    <t>1748580110</t>
  </si>
  <si>
    <t>81</t>
  </si>
  <si>
    <t>63166740</t>
  </si>
  <si>
    <t>pás tepelně izolační univerzální λ=0,038-0,039 tl 40mm</t>
  </si>
  <si>
    <t>-1938695750</t>
  </si>
  <si>
    <t>82</t>
  </si>
  <si>
    <t>713121121</t>
  </si>
  <si>
    <t>Montáž izolace tepelné podlah volně kladenými rohožemi, pásy, dílci, deskami 2 vrstvy</t>
  </si>
  <si>
    <t>-1071857759</t>
  </si>
  <si>
    <t>83</t>
  </si>
  <si>
    <t>28376455</t>
  </si>
  <si>
    <t>deska XPS hrana polodrážková a hladký povrch 500kPA λ=0,035 tl 70mm</t>
  </si>
  <si>
    <t>-1734724389</t>
  </si>
  <si>
    <t>294,22*2,1 'Přepočtené koeficientem množství</t>
  </si>
  <si>
    <t>84</t>
  </si>
  <si>
    <t>713121131</t>
  </si>
  <si>
    <t>Montáž izolace tepelné podlah parotěsné reflexní tl do 5 mm</t>
  </si>
  <si>
    <t>-1651556743</t>
  </si>
  <si>
    <t>"parozábrana"</t>
  </si>
  <si>
    <t>"285,190"podlaha 2.NP"</t>
  </si>
  <si>
    <t>85</t>
  </si>
  <si>
    <t>28329338</t>
  </si>
  <si>
    <t>fólie PE nevyztužená pro parotěsnou vrstvu podlah, stěn, stropů a střech do 200g/m2</t>
  </si>
  <si>
    <t>129384496</t>
  </si>
  <si>
    <t>579,41*1,05 'Přepočtené koeficientem množství</t>
  </si>
  <si>
    <t>86</t>
  </si>
  <si>
    <t>713131161</t>
  </si>
  <si>
    <t>Montáž izolace tepelné stěn připevněné sponkami parotěsné reflexní tl do 5 mm</t>
  </si>
  <si>
    <t>1406895731</t>
  </si>
  <si>
    <t>"DIFŮZNÍ FÓLIE"</t>
  </si>
  <si>
    <t>"O100"</t>
  </si>
  <si>
    <t>( 62,118 + 4,799 )*3</t>
  </si>
  <si>
    <t>-0,9*2,07*3</t>
  </si>
  <si>
    <t>-0,8*2,07*3</t>
  </si>
  <si>
    <t>-2,4*0,6*9</t>
  </si>
  <si>
    <t>-2,3*0,6</t>
  </si>
  <si>
    <t>-1,2*1,2</t>
  </si>
  <si>
    <t>-1,4*1,2</t>
  </si>
  <si>
    <t>-0,6*1,2*2</t>
  </si>
  <si>
    <t>-1,8*2,07</t>
  </si>
  <si>
    <t>( 7,238 + 42,239 + 4,818 )*2,85</t>
  </si>
  <si>
    <t>-1,4*1,2*4</t>
  </si>
  <si>
    <t>-2,4*0,6*5</t>
  </si>
  <si>
    <t>"O200"</t>
  </si>
  <si>
    <t>( 12,088 + 11,912 )*2,85</t>
  </si>
  <si>
    <t>-2*4*2,57*2,5</t>
  </si>
  <si>
    <t>"vnitřní stěna mezi moduly O075"</t>
  </si>
  <si>
    <t>( 6,338 + 6,353 + 6,325 + 6,338 + 6,325 + 6,333 + 6,338 + 6,338 + 6,338 + 6,334 + 6,338 + 6,338 + 6,338 + 6,338 + 6,338 + 6,338 )*2,65</t>
  </si>
  <si>
    <t>-4*(0,9*2,02)</t>
  </si>
  <si>
    <t>( 7,650 + 7,651 + 6,338 + 6,353 + 6,337 + 6,334 + 6,314 + 6,338 + 6,338 + 6,338 + 7,651 + 7,651 )*2,65</t>
  </si>
  <si>
    <t>-7*(0,9*2,02)</t>
  </si>
  <si>
    <t>87</t>
  </si>
  <si>
    <t>2089008423</t>
  </si>
  <si>
    <t>788,055*1,05 'Přepočtené koeficientem množství</t>
  </si>
  <si>
    <t>88</t>
  </si>
  <si>
    <t>713132311</t>
  </si>
  <si>
    <t>Montáž izolace tepelné do roštu jednosměrného svislého výšky do 6 m</t>
  </si>
  <si>
    <t>-293119507</t>
  </si>
  <si>
    <t>"O200 - druhá vrstva"</t>
  </si>
  <si>
    <t>"(12,088+11,912)*2,85</t>
  </si>
  <si>
    <t>"-2*4*2,57*2,5</t>
  </si>
  <si>
    <t>89</t>
  </si>
  <si>
    <t>1433602796</t>
  </si>
  <si>
    <t>17*1,05 'Přepočtené koeficientem množství</t>
  </si>
  <si>
    <t>90</t>
  </si>
  <si>
    <t>713141336</t>
  </si>
  <si>
    <t>Montáž izolace tepelné střech plochých lepené za studena nízkoexpanzní (PUR) pěnou, spádová vrstva</t>
  </si>
  <si>
    <t>1506508864</t>
  </si>
  <si>
    <t>91</t>
  </si>
  <si>
    <t>28376141</t>
  </si>
  <si>
    <t>klín izolační spád do 5% EPS 100</t>
  </si>
  <si>
    <t>-950648429</t>
  </si>
  <si>
    <t>293,56*0,18 "průměrná tl. 180 mm"</t>
  </si>
  <si>
    <t>52,841*1,05 'Přepočtené koeficientem množství</t>
  </si>
  <si>
    <t>92</t>
  </si>
  <si>
    <t>998713102</t>
  </si>
  <si>
    <t>Přesun hmot tonážní pro izolace tepelné v objektech v přes 6 do 12 m</t>
  </si>
  <si>
    <t>-1762844856</t>
  </si>
  <si>
    <t>721</t>
  </si>
  <si>
    <t>Zdravotechnika - vnitřní kanalizace</t>
  </si>
  <si>
    <t>93</t>
  </si>
  <si>
    <t>721233142</t>
  </si>
  <si>
    <t>Střešní vtok polypropylen PP s vyhříváním a asfaltovou manžetou nebo PVC přírubou pro ploché střechy svislý odtok DN 110</t>
  </si>
  <si>
    <t>1717249870</t>
  </si>
  <si>
    <t>94</t>
  </si>
  <si>
    <t>998721122</t>
  </si>
  <si>
    <t>Přesun hmot tonážní pro vnitřní kanalizaci ruční v objektech v přes 6 do 12 m</t>
  </si>
  <si>
    <t>-1396001952</t>
  </si>
  <si>
    <t>751</t>
  </si>
  <si>
    <t>95</t>
  </si>
  <si>
    <t>751398021</t>
  </si>
  <si>
    <t>Montáž větrací mřížky stěnové do 0,040 m2</t>
  </si>
  <si>
    <t>-1653422341</t>
  </si>
  <si>
    <t>"odvětrání podloží"</t>
  </si>
  <si>
    <t>11*2</t>
  </si>
  <si>
    <t>96</t>
  </si>
  <si>
    <t>42972301</t>
  </si>
  <si>
    <t>mřížka stěnová otevřená jednořadá kovová úhel lamel 0° 204x60mm</t>
  </si>
  <si>
    <t>-1319999397</t>
  </si>
  <si>
    <t>97</t>
  </si>
  <si>
    <t>751525032</t>
  </si>
  <si>
    <t>Montáž potrubí plastového čtyřhranného bez příruby přes 0,01 do 0,03 m2</t>
  </si>
  <si>
    <t>1993914524</t>
  </si>
  <si>
    <t>11*0,5</t>
  </si>
  <si>
    <t>98</t>
  </si>
  <si>
    <t>42982412</t>
  </si>
  <si>
    <t>trouba čtyřhranná pevné PVC do 45°C 204x60mm</t>
  </si>
  <si>
    <t>-1751341525</t>
  </si>
  <si>
    <t>5,5*1,2 'Přepočtené koeficientem množství</t>
  </si>
  <si>
    <t>99</t>
  </si>
  <si>
    <t>42982531</t>
  </si>
  <si>
    <t>PVC koleno 90° 204x60mm</t>
  </si>
  <si>
    <t>306365127</t>
  </si>
  <si>
    <t>22*1,2 'Přepočtené koeficientem množství</t>
  </si>
  <si>
    <t>100</t>
  </si>
  <si>
    <t>751525051</t>
  </si>
  <si>
    <t>Montáž potrubí plastového kruhového s přírubou D do 100 mm</t>
  </si>
  <si>
    <t>1695689376</t>
  </si>
  <si>
    <t>"odvětrání podloží na střechu"</t>
  </si>
  <si>
    <t>2*7</t>
  </si>
  <si>
    <t>101</t>
  </si>
  <si>
    <t>42981649</t>
  </si>
  <si>
    <t>trouba pevná PVC D 100mm do 45°C</t>
  </si>
  <si>
    <t>981675958</t>
  </si>
  <si>
    <t>14*1,2 'Přepočtené koeficientem množství</t>
  </si>
  <si>
    <t>102</t>
  </si>
  <si>
    <t>998751101</t>
  </si>
  <si>
    <t>Přesun hmot tonážní pro vzduchotechniku v objektech v do 12 m</t>
  </si>
  <si>
    <t>1186558159</t>
  </si>
  <si>
    <t>762</t>
  </si>
  <si>
    <t>Konstrukce tesařské</t>
  </si>
  <si>
    <t>103</t>
  </si>
  <si>
    <t>762511126</t>
  </si>
  <si>
    <t>Podlahové kce podkladové z cementotřískových desek tl 22 mm na nebroušených na pero a drážku lepených</t>
  </si>
  <si>
    <t>443946679</t>
  </si>
  <si>
    <t>104</t>
  </si>
  <si>
    <t>762512261</t>
  </si>
  <si>
    <t>Montáž podlahové kce podkladového roštu</t>
  </si>
  <si>
    <t>-1024197087</t>
  </si>
  <si>
    <t>285,19*2,1 'Přepočtené koeficientem množství</t>
  </si>
  <si>
    <t>105</t>
  </si>
  <si>
    <t>60512125</t>
  </si>
  <si>
    <t>hranol stavební řezivo průřezu do 120cm2 do dl 6m</t>
  </si>
  <si>
    <t>579356913</t>
  </si>
  <si>
    <t>598,899*0,04*0,06</t>
  </si>
  <si>
    <t>1,437*1,15 'Přepočtené koeficientem množství</t>
  </si>
  <si>
    <t>106</t>
  </si>
  <si>
    <t>762810026</t>
  </si>
  <si>
    <t>Záklop stropů z desek OSB tl 22 mm na pero a drážku šroubovaných na trámy</t>
  </si>
  <si>
    <t>-463783318</t>
  </si>
  <si>
    <t>107</t>
  </si>
  <si>
    <t>762810126</t>
  </si>
  <si>
    <t>Záklop stropů z cementotřískových desek tl 22 mm na pero a drážku šroubovaných na trámy</t>
  </si>
  <si>
    <t>-786117727</t>
  </si>
  <si>
    <t>"markýzy"</t>
  </si>
  <si>
    <t>3*1,5</t>
  </si>
  <si>
    <t>2*(12*1,4)</t>
  </si>
  <si>
    <t>7,65*1</t>
  </si>
  <si>
    <t>2,5*1</t>
  </si>
  <si>
    <t>1,5*1</t>
  </si>
  <si>
    <t>108</t>
  </si>
  <si>
    <t>998762102</t>
  </si>
  <si>
    <t>Přesun hmot tonážní pro kce tesařské v objektech v přes 6 do 12 m</t>
  </si>
  <si>
    <t>676524049</t>
  </si>
  <si>
    <t>763</t>
  </si>
  <si>
    <t>Konstrukce suché výstavby</t>
  </si>
  <si>
    <t>109</t>
  </si>
  <si>
    <t>763111321</t>
  </si>
  <si>
    <t>SDK příčka tl 75 mm profil CW+UW 50 desky 1xDF 12,5 s izolací EI 45 Rw do 46 dB</t>
  </si>
  <si>
    <t>60354962</t>
  </si>
  <si>
    <t>"V050"</t>
  </si>
  <si>
    <t>"(4,782+1,735+2,826)*2,65</t>
  </si>
  <si>
    <t>"odpdočet otvorů"</t>
  </si>
  <si>
    <t>"-0,8*2,02*2</t>
  </si>
  <si>
    <t>"-0,9*2,02</t>
  </si>
  <si>
    <t>"2,822*2,65</t>
  </si>
  <si>
    <t>110</t>
  </si>
  <si>
    <t>763111323</t>
  </si>
  <si>
    <t>SDK příčka tl 100 mm profil CW+UW 75 desky 1xDF 12,5 s izolací EI 45 Rw do 49 dB</t>
  </si>
  <si>
    <t>1229877245</t>
  </si>
  <si>
    <t>"V075"</t>
  </si>
  <si>
    <t>"2,799*2,65</t>
  </si>
  <si>
    <t>"2,088*2,65</t>
  </si>
  <si>
    <t>111</t>
  </si>
  <si>
    <t>763111326</t>
  </si>
  <si>
    <t>SDK příčka tl 125 mm profil CW+UW 100 desky 1xDF 12,5 s izolací EI 45 Rw do 51 dB</t>
  </si>
  <si>
    <t>1204621855</t>
  </si>
  <si>
    <t>"(2,785+2,785+2,785+32,785+2,760)*2,65</t>
  </si>
  <si>
    <t>"-6*(0,9*2,02)</t>
  </si>
  <si>
    <t>"-1*(1*2,02)</t>
  </si>
  <si>
    <t>"(2,797+1,850+2,797+3,553+1,500+2,810+14,833+4,468+2,785)*2,65</t>
  </si>
  <si>
    <t>"-1*(0,8*2,02)</t>
  </si>
  <si>
    <t>"-4*(0,9*2,02)</t>
  </si>
  <si>
    <t>112</t>
  </si>
  <si>
    <t>763111327</t>
  </si>
  <si>
    <t>SDK příčka tl 175 mm profil CW+UW 150 desky 1xDF 12,5 s izolací EI 45 Rw do 51 dB</t>
  </si>
  <si>
    <t>1712043183</t>
  </si>
  <si>
    <t>"V150"</t>
  </si>
  <si>
    <t>"(2,822+1,718)*2,65</t>
  </si>
  <si>
    <t>"-0,8*2,085</t>
  </si>
  <si>
    <t>"2,810*2,65</t>
  </si>
  <si>
    <t>113</t>
  </si>
  <si>
    <t>763111713</t>
  </si>
  <si>
    <t>SDK příčka ukončení ve volném prostoru</t>
  </si>
  <si>
    <t>194462116</t>
  </si>
  <si>
    <t>"2.NP" 2*2,65</t>
  </si>
  <si>
    <t>114</t>
  </si>
  <si>
    <t>763111717</t>
  </si>
  <si>
    <t>SDK příčka základní penetrační nátěr (oboustranně)</t>
  </si>
  <si>
    <t>-1081929531</t>
  </si>
  <si>
    <t>25,369+12,95+193,61+15,992</t>
  </si>
  <si>
    <t>115</t>
  </si>
  <si>
    <t>763111718</t>
  </si>
  <si>
    <t>SDK příčka úprava styku příčky a podhledu separační páskou a akrylátem (oboustranně)</t>
  </si>
  <si>
    <t>-573364055</t>
  </si>
  <si>
    <t>"(2,785+2,785+2,785+32,785+2,760+6,338+6,353+6,325+6,338+6,325+6,333+6,338+6,338+6,338+6,334+6,338+6,338+6,338+6,338+6,338+6,338+2,822+1,718+4,782+...</t>
  </si>
  <si>
    <t>"(2,797+1,850+2,797+3,553+1,500+2,810+14,833+4,468+2,785+7,650+7,651+6,338+6,353+6,337+6,334+6,314+6,338+6,338+6,338+7,651+7,651+2,810+2,822+2,088)</t>
  </si>
  <si>
    <t>116</t>
  </si>
  <si>
    <t>763111741</t>
  </si>
  <si>
    <t>Montáž parotěsné zábrany do SDK příčky</t>
  </si>
  <si>
    <t>-1937764638</t>
  </si>
  <si>
    <t>117</t>
  </si>
  <si>
    <t>28329012</t>
  </si>
  <si>
    <t>fólie PE vyztužená pro parotěsnou vrstvu (reakce na oheň - třída F) 140g/m2</t>
  </si>
  <si>
    <t>-1996603700</t>
  </si>
  <si>
    <t>788,055*1,1235 'Přepočtené koeficientem množství</t>
  </si>
  <si>
    <t>118</t>
  </si>
  <si>
    <t>763121421</t>
  </si>
  <si>
    <t>SDK stěna předsazená tl 62,5 mm profil CW+UW 50 deska 1xDF 12,5 s izolací EI 30</t>
  </si>
  <si>
    <t>1451761470</t>
  </si>
  <si>
    <t>"G050F"</t>
  </si>
  <si>
    <t>"(0,520+0,520+0,515+0,520+0,520+0,397)*2,65</t>
  </si>
  <si>
    <t>"(0,393+0,466+0,520+0,546)*2,65</t>
  </si>
  <si>
    <t>119</t>
  </si>
  <si>
    <t>763121425</t>
  </si>
  <si>
    <t>SDK stěna předsazená tl 112,5 mm profil CW+UW 100 deska 1xDF 12,5 s izolací EI 30 Rw do 12 dB</t>
  </si>
  <si>
    <t>-2020228612</t>
  </si>
  <si>
    <t>"(62,118+4,799)*3</t>
  </si>
  <si>
    <t>"-0,9*2,07*3</t>
  </si>
  <si>
    <t>"-0,8*2,07*3</t>
  </si>
  <si>
    <t>"-2,4*0,6*9</t>
  </si>
  <si>
    <t>"-2,3*0,6</t>
  </si>
  <si>
    <t>"-1,2*1,2</t>
  </si>
  <si>
    <t>"-1,4*1,2</t>
  </si>
  <si>
    <t>"-0,6*1,2*2</t>
  </si>
  <si>
    <t>"-1,8*2,07</t>
  </si>
  <si>
    <t>"(7,238+42,239+4,818)*2,85</t>
  </si>
  <si>
    <t>"-1,4*1,2*4</t>
  </si>
  <si>
    <t>"-2,4*0,6*5</t>
  </si>
  <si>
    <t>120</t>
  </si>
  <si>
    <t>763121431</t>
  </si>
  <si>
    <t>SDK stěna předsazená tl 62,5 mm profil CW+UW 50 deska 1xDFH2 12,5 s izolací EI 30 Rw do 12 dB</t>
  </si>
  <si>
    <t>-1762736777</t>
  </si>
  <si>
    <t>"I050"</t>
  </si>
  <si>
    <t>"(1,900+1,950+2,012+3,010+2,408+3,200+1,747+0,913+0,910+0,910+1,578+1,572+0,826+1,056)*2,65</t>
  </si>
  <si>
    <t>"(2,628+1,850+0,910+0,910+1,565+1,565+1,197)*2,65</t>
  </si>
  <si>
    <t>121</t>
  </si>
  <si>
    <t>763121423</t>
  </si>
  <si>
    <t>SDK stěna předsazená tl 87,5 mm profil CW+UW 75 deska 1xDF 12,5 s izolací EI 30 Rw do 12 dB</t>
  </si>
  <si>
    <t>238644269</t>
  </si>
  <si>
    <t>"(6,338+6,353+6,325+6,338+6,325+6,333+6,338+6,338+6,338+6,334+6,338+6,338+6,338+6,338+6,338+6,338)*2,65</t>
  </si>
  <si>
    <t>"(7,650+7,651+6,338+6,353+6,337+6,334+6,314+6,338+6,338+6,338+7,651+7,651)*2,65</t>
  </si>
  <si>
    <t>"-7*(0,9*2,02)</t>
  </si>
  <si>
    <t>122</t>
  </si>
  <si>
    <t>763121714</t>
  </si>
  <si>
    <t>SDK stěna předsazená základní penetrační nátěr</t>
  </si>
  <si>
    <t>597653352</t>
  </si>
  <si>
    <t>13,03+323,949+91,735+464,106</t>
  </si>
  <si>
    <t>123</t>
  </si>
  <si>
    <t>763121715</t>
  </si>
  <si>
    <t>SDK stěna předsazená úprava styku stěny a podhledu separační páskou a akrylátem</t>
  </si>
  <si>
    <t>1555979450</t>
  </si>
  <si>
    <t>"(1,900+1,950+2,012+3,010+2,408+3,200+1,747+0,913+0,910+0,910+1,578+1,572+0,826+1,056+7,000+2,000+0,520+0,520+0,515+0,520+0,520+0,397+62,118+4,799)</t>
  </si>
  <si>
    <t>"(2,628+1,850+0,910+0,910+1,565+1,565+1,197+3,000+3,000+0,393+0,466+0,520+0,546+7,238+42,239+4,818+12,088+11,912)</t>
  </si>
  <si>
    <t>124</t>
  </si>
  <si>
    <t>763131431</t>
  </si>
  <si>
    <t>SDK podhled deska 1xDF 12,5 bez izolace dvouvrstvá spodní kce profil CD+UD REI do 90</t>
  </si>
  <si>
    <t>3469889</t>
  </si>
  <si>
    <t>"(59,210+4,120+35,440+11,780+35,440+35,440+17,010+11,970+4,610)</t>
  </si>
  <si>
    <t>"(37,860+3,940+3,340+16,990+12,960+35,440+35,440+13,370+7,150+1,990+22,820+49,000)</t>
  </si>
  <si>
    <t>125</t>
  </si>
  <si>
    <t>763131471</t>
  </si>
  <si>
    <t>SDK podhled deska 1xDFH2 12,5 bez izolace dvouvrstvá spodní kce profil CD+UD REI do 90</t>
  </si>
  <si>
    <t>-1708212722</t>
  </si>
  <si>
    <t>126</t>
  </si>
  <si>
    <t>763131714</t>
  </si>
  <si>
    <t>SDK podhled základní penetrační nátěr</t>
  </si>
  <si>
    <t>-1380984317</t>
  </si>
  <si>
    <t>127</t>
  </si>
  <si>
    <t>763131751</t>
  </si>
  <si>
    <t>Montáž parotěsné zábrany do SDK podhledu</t>
  </si>
  <si>
    <t>508029616</t>
  </si>
  <si>
    <t>128</t>
  </si>
  <si>
    <t>-623762474</t>
  </si>
  <si>
    <t>522,99*1,1235 'Přepočtené koeficientem množství</t>
  </si>
  <si>
    <t>129</t>
  </si>
  <si>
    <t>763131752</t>
  </si>
  <si>
    <t>Montáž jedné vrstvy tepelné izolace do SDK podhledu</t>
  </si>
  <si>
    <t>842085608</t>
  </si>
  <si>
    <t>130</t>
  </si>
  <si>
    <t>590390728</t>
  </si>
  <si>
    <t>522,99*1,02 'Přepočtené koeficientem množství</t>
  </si>
  <si>
    <t>131</t>
  </si>
  <si>
    <t>763131761</t>
  </si>
  <si>
    <t>Příplatek k SDK podhledu za plochu do 3 m2 jednotlivě</t>
  </si>
  <si>
    <t>-1796523787</t>
  </si>
  <si>
    <t>"(1,400+1,990+1,640)</t>
  </si>
  <si>
    <t>132</t>
  </si>
  <si>
    <t>763164635</t>
  </si>
  <si>
    <t>SDK obklad kcí tvaru U š do 1,2 m desky 1xDF 12,5</t>
  </si>
  <si>
    <t>1333859651</t>
  </si>
  <si>
    <t>"G020F"</t>
  </si>
  <si>
    <t>"2,000*2,65</t>
  </si>
  <si>
    <t>"3,000*2,65</t>
  </si>
  <si>
    <t>133</t>
  </si>
  <si>
    <t>763164735</t>
  </si>
  <si>
    <t>SDK obklad kcí uzavřeného tvaru š do 1,6 m desky 1xDF 12,5</t>
  </si>
  <si>
    <t>-352886678</t>
  </si>
  <si>
    <t>"7,000*2,65</t>
  </si>
  <si>
    <t>134</t>
  </si>
  <si>
    <t>763181420</t>
  </si>
  <si>
    <t>Ztužující výplň otvoru pro dveře s UA a UW profilem pro příčky do 2,80 m</t>
  </si>
  <si>
    <t>-1409652082</t>
  </si>
  <si>
    <t>"14,000"1.NP"</t>
  </si>
  <si>
    <t>"13,000"2.NP"</t>
  </si>
  <si>
    <t>135</t>
  </si>
  <si>
    <t>763183111</t>
  </si>
  <si>
    <t>Montáž pouzdra posuvných dveří s jednou kapsou pro jedno křídlo š do 800 mm do SDK příčky</t>
  </si>
  <si>
    <t>-1791027639</t>
  </si>
  <si>
    <t>1+2</t>
  </si>
  <si>
    <t>136</t>
  </si>
  <si>
    <t>55331691</t>
  </si>
  <si>
    <t>pouzdro stavební do SDK pro 1 křídlo posuvných dveří š 700mm v do 2100mm</t>
  </si>
  <si>
    <t>-1031015574</t>
  </si>
  <si>
    <t>137</t>
  </si>
  <si>
    <t>55331692</t>
  </si>
  <si>
    <t>pouzdro stavební do SDK pro 1 křídlo posuvných dveří š 800mm v do 2100mm</t>
  </si>
  <si>
    <t>-304898536</t>
  </si>
  <si>
    <t>138</t>
  </si>
  <si>
    <t>763251211</t>
  </si>
  <si>
    <t>Sádrovláknitá podlaha tl 25 mm z podlahových prvků tl 25 mm bez podsypu</t>
  </si>
  <si>
    <t>-1607930939</t>
  </si>
  <si>
    <t>139</t>
  </si>
  <si>
    <t>763411111</t>
  </si>
  <si>
    <t>Sanitární příčky do mokrého prostředí, desky s HPL - laminátem tl 13 mm</t>
  </si>
  <si>
    <t>-1439186867</t>
  </si>
  <si>
    <t>"(2,012+1,500+2,449+2,936+1,100+2,823+0,923)*2,65</t>
  </si>
  <si>
    <t>"(2,823+0,910)*2,65</t>
  </si>
  <si>
    <t>140</t>
  </si>
  <si>
    <t>763411121</t>
  </si>
  <si>
    <t>Dveře sanitárních příček, desky s HPL - laminátem tl 13 mm, š do 800 mm, v do 2000 mm</t>
  </si>
  <si>
    <t>38367489</t>
  </si>
  <si>
    <t>"7,000"1.NP"</t>
  </si>
  <si>
    <t>"2,000"2.NP"</t>
  </si>
  <si>
    <t>141</t>
  </si>
  <si>
    <t>998763302</t>
  </si>
  <si>
    <t>Přesun hmot tonážní pro konstrukce montované z desek v objektech v přes 6 do 12 m</t>
  </si>
  <si>
    <t>-1836477347</t>
  </si>
  <si>
    <t>764</t>
  </si>
  <si>
    <t>Konstrukce klempířské</t>
  </si>
  <si>
    <t>142</t>
  </si>
  <si>
    <t>764212660</t>
  </si>
  <si>
    <t>Oplechování rovné okapové hrany z Pz s povrchovou úpravou rš 120 mm</t>
  </si>
  <si>
    <t>857588790</t>
  </si>
  <si>
    <t>"boční a čelní okapový plech markýza"</t>
  </si>
  <si>
    <t>(1,5+3+1,5)</t>
  </si>
  <si>
    <t>2*(1,4+12+1,4)</t>
  </si>
  <si>
    <t>(1+7,65+1)</t>
  </si>
  <si>
    <t>(1+2,5+1)</t>
  </si>
  <si>
    <t>(1+1,5+1)</t>
  </si>
  <si>
    <t>"boční a čelní okapový plech balkón"</t>
  </si>
  <si>
    <t>2*(1,39+11,985+1,39)</t>
  </si>
  <si>
    <t>143</t>
  </si>
  <si>
    <t>764226400</t>
  </si>
  <si>
    <t>Oplechování parapetů rovných mechanicky kotvené z Al plechu rš 100 mm</t>
  </si>
  <si>
    <t>-90084857</t>
  </si>
  <si>
    <t>"KP3"</t>
  </si>
  <si>
    <t>2*12</t>
  </si>
  <si>
    <t>144</t>
  </si>
  <si>
    <t>764226402</t>
  </si>
  <si>
    <t>Oplechování parapetů rovných mechanicky kotvené z Al plechu rš 200 mm</t>
  </si>
  <si>
    <t>2075543775</t>
  </si>
  <si>
    <t>"KP2"</t>
  </si>
  <si>
    <t>(2,3*1)+(2,4*14)+(1,2*1)+(1,4*5)+(0,6*4)</t>
  </si>
  <si>
    <t>145</t>
  </si>
  <si>
    <t>764306142</t>
  </si>
  <si>
    <t>Montáž ventilační turbíny na skládané nebo plechové krytině průměru do 350 mm</t>
  </si>
  <si>
    <t>1104594614</t>
  </si>
  <si>
    <t>146</t>
  </si>
  <si>
    <t>55381010</t>
  </si>
  <si>
    <t>turbína ventilační Al kompletní hlavice stavitelný krk se základnou přes D 350mm</t>
  </si>
  <si>
    <t>1675098312</t>
  </si>
  <si>
    <t>147</t>
  </si>
  <si>
    <t>764311613</t>
  </si>
  <si>
    <t>Lemování rovných zdí střech s krytinou skládanou z Pz s povrchovou úpravou rš do 250 mm</t>
  </si>
  <si>
    <t>235236783</t>
  </si>
  <si>
    <t>"KN1.1"</t>
  </si>
  <si>
    <t>(2,3*1)+(2,4*14)+(1,2*1)+(1,4*5)+(0,6*4)+(2,57*8)</t>
  </si>
  <si>
    <t>"KN2.1"</t>
  </si>
  <si>
    <t>(1,8*1)+(0,9*3)+(0,8*2)</t>
  </si>
  <si>
    <t>"KN3.1"</t>
  </si>
  <si>
    <t>"KO02"</t>
  </si>
  <si>
    <t>2*21</t>
  </si>
  <si>
    <t>"KO03"</t>
  </si>
  <si>
    <t>"KO04"</t>
  </si>
  <si>
    <t>148</t>
  </si>
  <si>
    <t>764311614</t>
  </si>
  <si>
    <t>Lemování rovných zdí střech s krytinou skládanou z Pz s povrchovou úpravou rš do 330 mm</t>
  </si>
  <si>
    <t>-689712966</t>
  </si>
  <si>
    <t>"K05"</t>
  </si>
  <si>
    <t>"K06"</t>
  </si>
  <si>
    <t>"K07"</t>
  </si>
  <si>
    <t>"KO08"</t>
  </si>
  <si>
    <t>149</t>
  </si>
  <si>
    <t>998764122</t>
  </si>
  <si>
    <t>Přesun hmot tonážní pro konstrukce klempířské ruční v objektech v přes 6 do 12 m</t>
  </si>
  <si>
    <t>1017409007</t>
  </si>
  <si>
    <t>766</t>
  </si>
  <si>
    <t>Konstrukce truhlářské</t>
  </si>
  <si>
    <t>150</t>
  </si>
  <si>
    <t>766_1</t>
  </si>
  <si>
    <t>D+M Kuchyňka vč. dřezu a baterie</t>
  </si>
  <si>
    <t>kpl</t>
  </si>
  <si>
    <t>-2037166888</t>
  </si>
  <si>
    <t>151</t>
  </si>
  <si>
    <t>766422342</t>
  </si>
  <si>
    <t>Montáž obložení podhledů jednoduchých panely aglomerovanými přes 0,60 do 1,50 m2</t>
  </si>
  <si>
    <t>1642309259</t>
  </si>
  <si>
    <t>"obložení markýzy"</t>
  </si>
  <si>
    <t>(3*1,5)+((1,5+3+1,5)*0,24)</t>
  </si>
  <si>
    <t>2*((1,4*12)+((1,4+12+1,4)*0,24))</t>
  </si>
  <si>
    <t>(7,65*1)+((1+7,65+1)*0,24)</t>
  </si>
  <si>
    <t>(2,5*1)+((1+2,5+1)*0,24)</t>
  </si>
  <si>
    <t>(1,5*1)+((1+1,5+1)*0,24)</t>
  </si>
  <si>
    <t>152</t>
  </si>
  <si>
    <t>62432031</t>
  </si>
  <si>
    <t>deska kompaktní laminátová HPL tl 0,8mm barevná</t>
  </si>
  <si>
    <t>-1436115575</t>
  </si>
  <si>
    <t>62,53*1,1 'Přepočtené koeficientem množství</t>
  </si>
  <si>
    <t>153</t>
  </si>
  <si>
    <t>766427112</t>
  </si>
  <si>
    <t>Montáž podkladového roštu pro obložení podhledů</t>
  </si>
  <si>
    <t>-1143495692</t>
  </si>
  <si>
    <t>62,53*2,1 'Přepočtené koeficientem množství</t>
  </si>
  <si>
    <t>154</t>
  </si>
  <si>
    <t>42412528</t>
  </si>
  <si>
    <t>hliníkový profil roštu pro obložení podhledů</t>
  </si>
  <si>
    <t>322785300</t>
  </si>
  <si>
    <t>131,313*1,1 'Přepočtené koeficientem množství</t>
  </si>
  <si>
    <t>155</t>
  </si>
  <si>
    <t>766660171</t>
  </si>
  <si>
    <t>Montáž dveřních křídel otvíravých jednokřídlových š do 0,8 m do obložkové zárubně</t>
  </si>
  <si>
    <t>-514094338</t>
  </si>
  <si>
    <t>2+19</t>
  </si>
  <si>
    <t>156</t>
  </si>
  <si>
    <t>61162085</t>
  </si>
  <si>
    <t>dveře jednokřídlé dřevotřískové povrch laminátový plné 700x1970-2100mm</t>
  </si>
  <si>
    <t>-171971823</t>
  </si>
  <si>
    <t>157</t>
  </si>
  <si>
    <t>61162086</t>
  </si>
  <si>
    <t>dveře jednokřídlé dřevotřískové povrch laminátový plné 800x1970-2100mm</t>
  </si>
  <si>
    <t>-1238937227</t>
  </si>
  <si>
    <t>158</t>
  </si>
  <si>
    <t>766660172</t>
  </si>
  <si>
    <t>Montáž dveřních křídel otvíravých jednokřídlových š přes 0,8 m do obložkové zárubně</t>
  </si>
  <si>
    <t>-2065665563</t>
  </si>
  <si>
    <t>159</t>
  </si>
  <si>
    <t>61162087</t>
  </si>
  <si>
    <t>dveře jednokřídlé dřevotřískové povrch laminátový plné 900x1970-2100mm</t>
  </si>
  <si>
    <t>341759239</t>
  </si>
  <si>
    <t>160</t>
  </si>
  <si>
    <t>766660311</t>
  </si>
  <si>
    <t>Montáž posuvných dveří jednokřídlových průchozí š do 800 mm do pouzdra s jednou kapsou</t>
  </si>
  <si>
    <t>1904009109</t>
  </si>
  <si>
    <t>161</t>
  </si>
  <si>
    <t>-71562503</t>
  </si>
  <si>
    <t>162</t>
  </si>
  <si>
    <t>-849087851</t>
  </si>
  <si>
    <t>163</t>
  </si>
  <si>
    <t>766660351</t>
  </si>
  <si>
    <t>Montáž posuvných dveří jednokřídlových průchozí v do 2,5 m a š do 800 mm do pojezdu na stěnu</t>
  </si>
  <si>
    <t>-1658889036</t>
  </si>
  <si>
    <t>164</t>
  </si>
  <si>
    <t>344051918</t>
  </si>
  <si>
    <t>165</t>
  </si>
  <si>
    <t>766660716</t>
  </si>
  <si>
    <t>Montáž samozavírače na dřevěnou zárubeň a dveřní křídlo</t>
  </si>
  <si>
    <t>1262491702</t>
  </si>
  <si>
    <t>166</t>
  </si>
  <si>
    <t>54917250</t>
  </si>
  <si>
    <t>samozavírač dveří hydraulický</t>
  </si>
  <si>
    <t>344580833</t>
  </si>
  <si>
    <t>167</t>
  </si>
  <si>
    <t>766660720</t>
  </si>
  <si>
    <t>Osazení větrací mřížky s vyříznutím otvoru</t>
  </si>
  <si>
    <t>-741456754</t>
  </si>
  <si>
    <t>168</t>
  </si>
  <si>
    <t>55341428</t>
  </si>
  <si>
    <t>mřížka větrací nerezová rozměr 400x80</t>
  </si>
  <si>
    <t>-1438288577</t>
  </si>
  <si>
    <t>169</t>
  </si>
  <si>
    <t>766660729</t>
  </si>
  <si>
    <t>Montáž dveřního interiérového kování - štítku s klikou</t>
  </si>
  <si>
    <t>-1690666854</t>
  </si>
  <si>
    <t>170</t>
  </si>
  <si>
    <t>54914123</t>
  </si>
  <si>
    <t>dveřní kování interiérové rozetové klika/klika</t>
  </si>
  <si>
    <t>1210904974</t>
  </si>
  <si>
    <t>171</t>
  </si>
  <si>
    <t>766660730</t>
  </si>
  <si>
    <t>Montáž dveřního interiérového kování - WC kliky se zámkem</t>
  </si>
  <si>
    <t>488987211</t>
  </si>
  <si>
    <t>172</t>
  </si>
  <si>
    <t>54914128</t>
  </si>
  <si>
    <t>dveřní kování interiérové rozetové spodní pro WC</t>
  </si>
  <si>
    <t>-179938789</t>
  </si>
  <si>
    <t>173</t>
  </si>
  <si>
    <t>766660734</t>
  </si>
  <si>
    <t>Montáž dveřního bezpečnostního kování - panikového</t>
  </si>
  <si>
    <t>1745948508</t>
  </si>
  <si>
    <t>174</t>
  </si>
  <si>
    <t>54914135</t>
  </si>
  <si>
    <t>kování panikové klika/klika</t>
  </si>
  <si>
    <t>-250660498</t>
  </si>
  <si>
    <t>175</t>
  </si>
  <si>
    <t>766660748</t>
  </si>
  <si>
    <t>Montáž dveřního interiérového kování - mušle k posuvným dveřím</t>
  </si>
  <si>
    <t>2109231280</t>
  </si>
  <si>
    <t>176</t>
  </si>
  <si>
    <t>54914137</t>
  </si>
  <si>
    <t>kování k posuvným dveřím mušle</t>
  </si>
  <si>
    <t>1169890079</t>
  </si>
  <si>
    <t>177</t>
  </si>
  <si>
    <t>766660751</t>
  </si>
  <si>
    <t>Montáž dveřního interiérového kování - zámku</t>
  </si>
  <si>
    <t>-788558014</t>
  </si>
  <si>
    <t>178</t>
  </si>
  <si>
    <t>54924015</t>
  </si>
  <si>
    <t>zámek zadlabací mezipokojový pravolevý rozteč 72x40mm</t>
  </si>
  <si>
    <t>2070008750</t>
  </si>
  <si>
    <t>179</t>
  </si>
  <si>
    <t>766682111</t>
  </si>
  <si>
    <t>Montáž zárubní obložkových pro dveře jednokřídlové tl stěny do 170 mm</t>
  </si>
  <si>
    <t>541981661</t>
  </si>
  <si>
    <t>180</t>
  </si>
  <si>
    <t>61182307</t>
  </si>
  <si>
    <t>zárubeň jednokřídlá obložková s laminátovým povrchem tl stěny 60-150mm rozměru 600-1100/1970, 2100mm</t>
  </si>
  <si>
    <t>-426132085</t>
  </si>
  <si>
    <t>181</t>
  </si>
  <si>
    <t>766682112</t>
  </si>
  <si>
    <t>Montáž zárubní obložkových pro dveře jednokřídlové tl stěny přes 170 do 350 mm</t>
  </si>
  <si>
    <t>-220336965</t>
  </si>
  <si>
    <t>182</t>
  </si>
  <si>
    <t>61182308</t>
  </si>
  <si>
    <t>zárubeň jednokřídlá obložková s laminátovým povrchem tl stěny 160-250mm rozměru 600-1100/1970, 2100mm</t>
  </si>
  <si>
    <t>1517110153</t>
  </si>
  <si>
    <t>183</t>
  </si>
  <si>
    <t>766694116</t>
  </si>
  <si>
    <t>Montáž parapetních desek dřevěných nebo plastových š do 300 mm</t>
  </si>
  <si>
    <t>-1373834760</t>
  </si>
  <si>
    <t>"T1"</t>
  </si>
  <si>
    <t>184</t>
  </si>
  <si>
    <t>61140077</t>
  </si>
  <si>
    <t>parapet plastový vnitřní š 65mm</t>
  </si>
  <si>
    <t>1878092781</t>
  </si>
  <si>
    <t>185</t>
  </si>
  <si>
    <t>998766102</t>
  </si>
  <si>
    <t>Přesun hmot tonážní pro kce truhlářské v objektech v přes 6 do 12 m</t>
  </si>
  <si>
    <t>-1918662215</t>
  </si>
  <si>
    <t>767</t>
  </si>
  <si>
    <t>Konstrukce zámečnické</t>
  </si>
  <si>
    <t>186</t>
  </si>
  <si>
    <t>767_SCH</t>
  </si>
  <si>
    <t>Kompletní dodávka a montáž ocelového schodiště vč. povrchové upravy, obložení stupňů a SDK podhledu (bez zábradlí)</t>
  </si>
  <si>
    <t>201056905</t>
  </si>
  <si>
    <t>187</t>
  </si>
  <si>
    <t>767114111</t>
  </si>
  <si>
    <t>Montáž stěn a příček rámových zasklených do celostěnových panelů nebo ocelové konstrukce bez požární odolnosti plochy do 6 m2</t>
  </si>
  <si>
    <t>-857978389</t>
  </si>
  <si>
    <t>"PP1"</t>
  </si>
  <si>
    <t>1,1*2,65</t>
  </si>
  <si>
    <t>188</t>
  </si>
  <si>
    <t>55341364</t>
  </si>
  <si>
    <t>PROSKLENÁ STĚNA S DVEŘMI (místnost 2.10 / 2.13), STĚNA Z VSG SKLA, DVEŘE 800x2000, NEREZOVÉ KOVÁNÍ PRO PROSKLENÉ STĚNY</t>
  </si>
  <si>
    <t>-1644261148</t>
  </si>
  <si>
    <t>189</t>
  </si>
  <si>
    <t>767154110</t>
  </si>
  <si>
    <t>Montáž mobilní příčky závěsné v do 3 m modulu plného tl 100 mm</t>
  </si>
  <si>
    <t>-996913843</t>
  </si>
  <si>
    <t>"SKP"</t>
  </si>
  <si>
    <t>"6,673*2,65</t>
  </si>
  <si>
    <t>190</t>
  </si>
  <si>
    <t>59054801</t>
  </si>
  <si>
    <t>příčka interiérová plná závěsná mobilní, 37dB, šířka modulu 0,6 - 1,25m, výška do 3m, tl 100mm</t>
  </si>
  <si>
    <t>93321396</t>
  </si>
  <si>
    <t>191</t>
  </si>
  <si>
    <t>767154210</t>
  </si>
  <si>
    <t>Montáž závěsného systému v do 0,5 m pro příčky mobilní závěsné</t>
  </si>
  <si>
    <t>-753648927</t>
  </si>
  <si>
    <t>"6,673</t>
  </si>
  <si>
    <t>192</t>
  </si>
  <si>
    <t>59054814</t>
  </si>
  <si>
    <t>závěs kolejnice pro mobilní příčku výška svěšení do 0,5m</t>
  </si>
  <si>
    <t>1736408085</t>
  </si>
  <si>
    <t>193</t>
  </si>
  <si>
    <t>767163111</t>
  </si>
  <si>
    <t>Montáž přímého kovového zábradlí do ocelové konstrukce v rovině v interiéru</t>
  </si>
  <si>
    <t>1622138870</t>
  </si>
  <si>
    <t>"Z9a"</t>
  </si>
  <si>
    <t>2*7,1</t>
  </si>
  <si>
    <t>"Z9b"</t>
  </si>
  <si>
    <t>2,56*4</t>
  </si>
  <si>
    <t>194</t>
  </si>
  <si>
    <t>55342281</t>
  </si>
  <si>
    <t>OCELOVÉ ZÁBRADLÍ SCHODIŠTOVÉHO PROSTORU, HLAVNÍ PRVKY Z JEKLŮ 40x2(3), SVISLÉ SLOUPKY Z JEKLŮ 20x2 nebo z tyčových profilů</t>
  </si>
  <si>
    <t>1814514451</t>
  </si>
  <si>
    <t>195</t>
  </si>
  <si>
    <t>767163112</t>
  </si>
  <si>
    <t>Montáž přímého kovového zábradlí v rovině v exteriéru</t>
  </si>
  <si>
    <t>-1328359998</t>
  </si>
  <si>
    <t>"Z7"</t>
  </si>
  <si>
    <t>10,45+(14,7*2)+8,6+3,2+1,5</t>
  </si>
  <si>
    <t>196</t>
  </si>
  <si>
    <t>55342281.R1</t>
  </si>
  <si>
    <t>OCELOVÉ ZÁBRADLÍ VENKOVNÍ, HLAVNÍ PRVKY Z JEKLŮ 40x2(3), SVISLÉ SLOUPKY Z JEKLŮ 20x2 nebo z tyčových profilů</t>
  </si>
  <si>
    <t>-1017365238</t>
  </si>
  <si>
    <t>197</t>
  </si>
  <si>
    <t>767165111</t>
  </si>
  <si>
    <t>Montáž madel šroubováním</t>
  </si>
  <si>
    <t>843221800</t>
  </si>
  <si>
    <t>"Z10"</t>
  </si>
  <si>
    <t>(2*5,6)*2</t>
  </si>
  <si>
    <t>198</t>
  </si>
  <si>
    <t>55342300</t>
  </si>
  <si>
    <t>MADLO K RAMPĚ VE VNĚJŠÍM PROSTORU, HLINÍKOVÉ TYPOVÉ</t>
  </si>
  <si>
    <t>-1945518941</t>
  </si>
  <si>
    <t>199</t>
  </si>
  <si>
    <t>767391112</t>
  </si>
  <si>
    <t>Montáž krytiny z tvarovaných plechů šroubováním</t>
  </si>
  <si>
    <t>-1412068294</t>
  </si>
  <si>
    <t>"střešní plášť 1.NP"</t>
  </si>
  <si>
    <t>"střešní plášť 2.NP"</t>
  </si>
  <si>
    <t>"293,560</t>
  </si>
  <si>
    <t>200</t>
  </si>
  <si>
    <t>15485112</t>
  </si>
  <si>
    <t>plech trapézový 35/207/1035 Pz tl 0,9mm</t>
  </si>
  <si>
    <t>1232717294</t>
  </si>
  <si>
    <t>578,75*1,133 'Přepočtené koeficientem množství</t>
  </si>
  <si>
    <t>201</t>
  </si>
  <si>
    <t>767428101</t>
  </si>
  <si>
    <t>Montáž lemování otvorů kovových fasád</t>
  </si>
  <si>
    <t>-1425457780</t>
  </si>
  <si>
    <t xml:space="preserve">"KN1.2" </t>
  </si>
  <si>
    <t>(2,31)+(2,4*14)+(1,2*1)+(1,4*5)+(0,6*4)+(2,57*8)</t>
  </si>
  <si>
    <t xml:space="preserve">"KN2.2" </t>
  </si>
  <si>
    <t xml:space="preserve">"KN3.2" </t>
  </si>
  <si>
    <t>"KO1.1"</t>
  </si>
  <si>
    <t>(0,6*30)+(1,2*20)+(2,5*16)</t>
  </si>
  <si>
    <t>"KO1.2"</t>
  </si>
  <si>
    <t>"KO2.1"</t>
  </si>
  <si>
    <t>2,17*14</t>
  </si>
  <si>
    <t>"KO2.2"</t>
  </si>
  <si>
    <t>"KO3.1"</t>
  </si>
  <si>
    <t>202</t>
  </si>
  <si>
    <t>13814047</t>
  </si>
  <si>
    <t>lemování otvorů zateplená fasáda tl tepelné izolace 120mm lakovaný Pz plech tl 0,5 mm</t>
  </si>
  <si>
    <t>-1306790682</t>
  </si>
  <si>
    <t>345,93*1,08 'Přepočtené koeficientem množství</t>
  </si>
  <si>
    <t>203</t>
  </si>
  <si>
    <t>767428102</t>
  </si>
  <si>
    <t>Montáž lemování spodního ukončení kovových fasád</t>
  </si>
  <si>
    <t>1682747922</t>
  </si>
  <si>
    <t>"KF1.1"</t>
  </si>
  <si>
    <t>2*33</t>
  </si>
  <si>
    <t>"KF1.2"</t>
  </si>
  <si>
    <t>204</t>
  </si>
  <si>
    <t>13814054</t>
  </si>
  <si>
    <t>ukončení dolní zateplená fasáda tl tepelné izolace 120mm (okapnice, zakládací profil) lakovaný Pz plech tl 0,5mm</t>
  </si>
  <si>
    <t>1855042240</t>
  </si>
  <si>
    <t>132*1,08 'Přepočtené koeficientem množství</t>
  </si>
  <si>
    <t>205</t>
  </si>
  <si>
    <t>767428104</t>
  </si>
  <si>
    <t>Montáž lemování svislého ukončení rohového kovových fasád</t>
  </si>
  <si>
    <t>1555511513</t>
  </si>
  <si>
    <t>"KF2.1"</t>
  </si>
  <si>
    <t>6,6*6</t>
  </si>
  <si>
    <t>206</t>
  </si>
  <si>
    <t>13814051</t>
  </si>
  <si>
    <t>ukončení svislé rohové r. š. 182mm lakovaný Pz plech tl 0,5mm</t>
  </si>
  <si>
    <t>433393376</t>
  </si>
  <si>
    <t>39,6*1,08 'Přepočtené koeficientem množství</t>
  </si>
  <si>
    <t>207</t>
  </si>
  <si>
    <t>767590124</t>
  </si>
  <si>
    <t>Montáž podlahového plechu šroubovaného</t>
  </si>
  <si>
    <t>897935301</t>
  </si>
  <si>
    <t>"spodní záklop podlahy"</t>
  </si>
  <si>
    <t>"294,220 "1.NP"</t>
  </si>
  <si>
    <t>"285,190 "2.NP"</t>
  </si>
  <si>
    <t>208</t>
  </si>
  <si>
    <t>13611210</t>
  </si>
  <si>
    <t>plech ocelový hladký jakost S235JR tl 3mm tabule, pozink</t>
  </si>
  <si>
    <t>-104261798</t>
  </si>
  <si>
    <t>579,41*0,02355</t>
  </si>
  <si>
    <t>209</t>
  </si>
  <si>
    <t>-661583949</t>
  </si>
  <si>
    <t>"balkóny"</t>
  </si>
  <si>
    <t>2*(1,39*11,985)</t>
  </si>
  <si>
    <t>210</t>
  </si>
  <si>
    <t>55347016</t>
  </si>
  <si>
    <t>rošt podlahový lisovaný žárově zinkovaný velikost 30/3mm 1000x1000mm</t>
  </si>
  <si>
    <t>-521696130</t>
  </si>
  <si>
    <t>211</t>
  </si>
  <si>
    <t>767590192</t>
  </si>
  <si>
    <t>Příplatek k montáži podlahového roštu za úpravu roštu ( krácení )</t>
  </si>
  <si>
    <t>241304672</t>
  </si>
  <si>
    <t>2*11,985</t>
  </si>
  <si>
    <t>212</t>
  </si>
  <si>
    <t>767620315</t>
  </si>
  <si>
    <t>Montáž oken kovových s izolačními trojskly pevných do panelů nebo ocelové konstrukce plochy přes 6 m2</t>
  </si>
  <si>
    <t>852304554</t>
  </si>
  <si>
    <t>"o07"</t>
  </si>
  <si>
    <t>4*(2,57*2,5)</t>
  </si>
  <si>
    <t>213</t>
  </si>
  <si>
    <t>55341005</t>
  </si>
  <si>
    <t>okno Al s fixním zasklením trojsklo přes plochu 1m2 v 1,5-2,5m</t>
  </si>
  <si>
    <t>-1974723342</t>
  </si>
  <si>
    <t>214</t>
  </si>
  <si>
    <t>767620342</t>
  </si>
  <si>
    <t>Montáž oken kovových s izolačními trojskly otevíravých do panelů nebo ocelové konstrukce plochy přes 0,6 do 1,5 m2</t>
  </si>
  <si>
    <t>-386750317</t>
  </si>
  <si>
    <t>"o01"</t>
  </si>
  <si>
    <t>1*(2,3*0,6)</t>
  </si>
  <si>
    <t>"o02"</t>
  </si>
  <si>
    <t>12*(2,4*0,6)</t>
  </si>
  <si>
    <t>"o02m"</t>
  </si>
  <si>
    <t>"o03"</t>
  </si>
  <si>
    <t>1*(1,2*1,2)</t>
  </si>
  <si>
    <t>"o05"</t>
  </si>
  <si>
    <t>4*(0,6*1,2)</t>
  </si>
  <si>
    <t>215</t>
  </si>
  <si>
    <t>55341011</t>
  </si>
  <si>
    <t>okno Al otevíravé/sklopné trojsklo přes plochu 1m2 do v 1,5m</t>
  </si>
  <si>
    <t>1580198945</t>
  </si>
  <si>
    <t>216</t>
  </si>
  <si>
    <t>767620343</t>
  </si>
  <si>
    <t>Montáž oken kovových s izolačními trojskly otevíravých do panelů nebo ocelové konstrukce plochy přes 1,5 do 2,5 m2</t>
  </si>
  <si>
    <t>1284356394</t>
  </si>
  <si>
    <t>"o04"</t>
  </si>
  <si>
    <t>5*(1,4*1,2)</t>
  </si>
  <si>
    <t>217</t>
  </si>
  <si>
    <t>-2024826252</t>
  </si>
  <si>
    <t>218</t>
  </si>
  <si>
    <t>767627306</t>
  </si>
  <si>
    <t>Připojovací spára oken a stěn parotěsnou páskou interiérovou</t>
  </si>
  <si>
    <t>791095226</t>
  </si>
  <si>
    <t>"(6,460+3,596+3,590+5,190+5,180+8,260+10,210+10,210+10,210+10,210+3,590+3,580+6,460+6,760+6,760+6,888+10,210+10,210+10,210+10,210+5,190+5,987+5,971...</t>
  </si>
  <si>
    <t>219</t>
  </si>
  <si>
    <t>767627307</t>
  </si>
  <si>
    <t>Připojovací spára oken a stěn paropropustnou páskou exteriérovou</t>
  </si>
  <si>
    <t>783963587</t>
  </si>
  <si>
    <t>220</t>
  </si>
  <si>
    <t>767630122</t>
  </si>
  <si>
    <t>Montáž hliníkových zdvižně posuvných dveří v do 3000 mm a š přes 2000 do 3500 mm</t>
  </si>
  <si>
    <t>369032474</t>
  </si>
  <si>
    <t>"o06"</t>
  </si>
  <si>
    <t>(2+2)*(2,57*2,5)</t>
  </si>
  <si>
    <t>221</t>
  </si>
  <si>
    <t>55341050</t>
  </si>
  <si>
    <t>dveře terasové zdvižně posuvné Al dvoudílné trojsklo š přes 2,5 do 3,5m v přes 2,2 do 3,0m</t>
  </si>
  <si>
    <t>2052481623</t>
  </si>
  <si>
    <t>222</t>
  </si>
  <si>
    <t>767640111</t>
  </si>
  <si>
    <t>Montáž dveří ocelových nebo hliníkových vchodových jednokřídlových bez nadsvětlíku</t>
  </si>
  <si>
    <t>397381553</t>
  </si>
  <si>
    <t>"v91"2</t>
  </si>
  <si>
    <t>223</t>
  </si>
  <si>
    <t>55341332</t>
  </si>
  <si>
    <t>dveře jednokřídlé Al prosklené max rozměru otvoru 2,42m2 bezpečnostní třídy RC2</t>
  </si>
  <si>
    <t>-1434831756</t>
  </si>
  <si>
    <t>2*(1,07*2,155)</t>
  </si>
  <si>
    <t>224</t>
  </si>
  <si>
    <t>1959596600</t>
  </si>
  <si>
    <t>"V92"1</t>
  </si>
  <si>
    <t>"v93"2</t>
  </si>
  <si>
    <t>"v94"1</t>
  </si>
  <si>
    <t>225</t>
  </si>
  <si>
    <t>55341330</t>
  </si>
  <si>
    <t>dveře jednokřídlé Al plné max rozměru otvoru 2,42m2 bezpečnostní třídy RC2</t>
  </si>
  <si>
    <t>98224909</t>
  </si>
  <si>
    <t>3*(0,97*2,155)</t>
  </si>
  <si>
    <t>1*(1,07*2,155)</t>
  </si>
  <si>
    <t>226</t>
  </si>
  <si>
    <t>767640221</t>
  </si>
  <si>
    <t>Montáž dveří ocelových nebo hliníkových vchodových dvoukřídlových bez nadsvětlíku</t>
  </si>
  <si>
    <t>-1048507135</t>
  </si>
  <si>
    <t>"v18"</t>
  </si>
  <si>
    <t>227</t>
  </si>
  <si>
    <t>55341335</t>
  </si>
  <si>
    <t>dveře dvoukřídlé Al prosklené max rozměru otvoru 4,84m2 bezpečnostní třídy RC2</t>
  </si>
  <si>
    <t>-1298805293</t>
  </si>
  <si>
    <t>1,97*2,155</t>
  </si>
  <si>
    <t>228</t>
  </si>
  <si>
    <t>767649191</t>
  </si>
  <si>
    <t>Montáž dveřního hydraulického samozavírače</t>
  </si>
  <si>
    <t>1249613582</t>
  </si>
  <si>
    <t>229</t>
  </si>
  <si>
    <t>1988577081</t>
  </si>
  <si>
    <t>230</t>
  </si>
  <si>
    <t>767649197</t>
  </si>
  <si>
    <t>Montáž panikového kování dveří jednokřídlých</t>
  </si>
  <si>
    <t>-1138115351</t>
  </si>
  <si>
    <t>231</t>
  </si>
  <si>
    <t>1630578951</t>
  </si>
  <si>
    <t>232</t>
  </si>
  <si>
    <t>767649198</t>
  </si>
  <si>
    <t>Montáž panikového kování dveří dvoukřídlých</t>
  </si>
  <si>
    <t>2034211352</t>
  </si>
  <si>
    <t>233</t>
  </si>
  <si>
    <t>-13919342</t>
  </si>
  <si>
    <t>1*2 'Přepočtené koeficientem množství</t>
  </si>
  <si>
    <t>234</t>
  </si>
  <si>
    <t>767662110</t>
  </si>
  <si>
    <t>Montáž mříží pevných šroubovaných</t>
  </si>
  <si>
    <t>2080273862</t>
  </si>
  <si>
    <t>"Z8"</t>
  </si>
  <si>
    <t>16*(3*0,7)</t>
  </si>
  <si>
    <t>235</t>
  </si>
  <si>
    <t>54912001</t>
  </si>
  <si>
    <t>OCELOVÉ MŘÍŽE OKEN), HLAVNÍ PRVKY Z JEKLŮ 40x2(3), SVISLÉ SLOUPKY Z JEKLŮ 20x2 nebo z tyčových profilů</t>
  </si>
  <si>
    <t>1390322757</t>
  </si>
  <si>
    <t>236</t>
  </si>
  <si>
    <t>767881118</t>
  </si>
  <si>
    <t>Montáž bodů záchytného systému do trapézového plechu samořeznými vruty, příchytkami</t>
  </si>
  <si>
    <t>1497628708</t>
  </si>
  <si>
    <t>"12,000</t>
  </si>
  <si>
    <t>237</t>
  </si>
  <si>
    <t>70921304</t>
  </si>
  <si>
    <t>bod kotvicí pro trapézové a sendvičových konstrukce dl 600mm</t>
  </si>
  <si>
    <t>-2018159066</t>
  </si>
  <si>
    <t>238</t>
  </si>
  <si>
    <t>767881161</t>
  </si>
  <si>
    <t>Montáž lana do nástavců v záchytném systému poddajného kotvícího vedení</t>
  </si>
  <si>
    <t>-1221314464</t>
  </si>
  <si>
    <t>239</t>
  </si>
  <si>
    <t>31452200</t>
  </si>
  <si>
    <t>nerezové lano určené pro systémy s požadavkem na permanentní kotvicí vedení tl 6mm</t>
  </si>
  <si>
    <t>2023926930</t>
  </si>
  <si>
    <t>240</t>
  </si>
  <si>
    <t>767881171</t>
  </si>
  <si>
    <t>Montáž termoizolační krytky nasunutím na kotvicí bod a zajištění okem nebo průběžnou úchytkou</t>
  </si>
  <si>
    <t>-1810108691</t>
  </si>
  <si>
    <t>241</t>
  </si>
  <si>
    <t>28349002</t>
  </si>
  <si>
    <t>krytka kotvicího bodu termoizolační d 42mm</t>
  </si>
  <si>
    <t>2139560722</t>
  </si>
  <si>
    <t>242</t>
  </si>
  <si>
    <t>767995112</t>
  </si>
  <si>
    <t>Montáž atypických zámečnických konstrukcí hmotnosti přes 5 do 10 kg</t>
  </si>
  <si>
    <t>kg</t>
  </si>
  <si>
    <t>-1414563820</t>
  </si>
  <si>
    <t>"rošt pod pororošt balkónů"</t>
  </si>
  <si>
    <t>(2*3*11,985)*3,4</t>
  </si>
  <si>
    <t>243</t>
  </si>
  <si>
    <t>14550138</t>
  </si>
  <si>
    <t>profil ocelový svařovaný jakost S235 průřez obdelníkový 50x30x3mm</t>
  </si>
  <si>
    <t>-1343588605</t>
  </si>
  <si>
    <t>0,244</t>
  </si>
  <si>
    <t>0,244*1,15 'Přepočtené koeficientem množství</t>
  </si>
  <si>
    <t>244</t>
  </si>
  <si>
    <t>767995113</t>
  </si>
  <si>
    <t>Montáž atypických zámečnických konstrukcí hmotnosti přes 1 do 100 kg</t>
  </si>
  <si>
    <t>755904098</t>
  </si>
  <si>
    <t>"dodávka a montáž OK nosné konstrukce kontejnerů"</t>
  </si>
  <si>
    <t>"MODUL 7650"</t>
  </si>
  <si>
    <t>20*((4*5,18)+(4*3,47)+(4*44,94)+(8*0,14)+(2*81,51)+(2*61,37)+(2*26,88)+(2*26,83)+(11*13,19)+(12*17,21)+(12*2)+(4*0,24)+(2*103,85)+(2*37,39)+(2*5,15))</t>
  </si>
  <si>
    <t>20*((2*5,29)+(2*3,36)+(4*0,21)+(2*17,71))</t>
  </si>
  <si>
    <t>"MODUL 9200"</t>
  </si>
  <si>
    <t>4*((4*5,18)+(4*3,47)+(4*44,94)+(8*0,14)+(2*98,84)+(2*74,41)+(2*26,88)+(2*26,83)+(13*13,19)+(14*17,21)+(14*2)+(4*0,24)+(2*125,93)+(2*37,39)+(2*6,25))</t>
  </si>
  <si>
    <t>4*((2*6,39)+(2*3,36)+(4*0,21)+(2*17,71))</t>
  </si>
  <si>
    <t>245</t>
  </si>
  <si>
    <t>13011006</t>
  </si>
  <si>
    <t>ocel profilová jakost S235JR (11 375) - ocelová konstrukce modul 7650 a 9200 - přesný výpis dle PD</t>
  </si>
  <si>
    <t>-2039210158</t>
  </si>
  <si>
    <t>32,65408</t>
  </si>
  <si>
    <t>32,654*1,15 'Přepočtené koeficientem množství</t>
  </si>
  <si>
    <t>246</t>
  </si>
  <si>
    <t>767995114</t>
  </si>
  <si>
    <t>Montáž atypických zámečnických konstrukcí hmotnosti přes 20 do 50 kg</t>
  </si>
  <si>
    <t>-457873861</t>
  </si>
  <si>
    <t>"OK konstrukce markýza vč. kotvení"</t>
  </si>
  <si>
    <t>((4*1,5)+(2*13*1,4)+(9*1)+(3*1)+(2*1))*15,8 "IPE 160 po 1mb"</t>
  </si>
  <si>
    <t>((3*2)+(2*12*2)+(7,65*2)+(2,5*2)+(1,5*2))*7,9 "UPE 80"</t>
  </si>
  <si>
    <t>"OK konstrukce balkón vč. kotvení"</t>
  </si>
  <si>
    <t>(13+13)*1,39*15,8 "IPE 160 po 1mb"</t>
  </si>
  <si>
    <t>(11,985*2)*2*7,9 "UPE 80"</t>
  </si>
  <si>
    <t>247</t>
  </si>
  <si>
    <t>13010748</t>
  </si>
  <si>
    <t>ocel profilová jakost S235JR (11 375) průřez IPE 160</t>
  </si>
  <si>
    <t>-281474513</t>
  </si>
  <si>
    <t>((4*1,5)+(2*13*1,4)+(9*1)+(3*1)+(2*1))*0,0158 "IPE 160 po 1mb"</t>
  </si>
  <si>
    <t>(13+13)*1,39*0,0158 "IPE 160 po 1mb"</t>
  </si>
  <si>
    <t>1,462*1,15 'Přepočtené koeficientem množství</t>
  </si>
  <si>
    <t>248</t>
  </si>
  <si>
    <t>13011026</t>
  </si>
  <si>
    <t>ocel profilová jakost S235JR (11 375) průřez UPE 80</t>
  </si>
  <si>
    <t>1537047473</t>
  </si>
  <si>
    <t>((3*2)+(2*12*2)+(7,65*2)+(2,5*2)+(1,5*2))*0,0079 "UPE 80"</t>
  </si>
  <si>
    <t>(11,985*2)*2*0,0079 "UPE 80"</t>
  </si>
  <si>
    <t>0,99*1,15 'Přepočtené koeficientem množství</t>
  </si>
  <si>
    <t>249</t>
  </si>
  <si>
    <t>998767102</t>
  </si>
  <si>
    <t>Přesun hmot tonážní pro zámečnické konstrukce v objektech v přes 6 do 12 m</t>
  </si>
  <si>
    <t>1114530731</t>
  </si>
  <si>
    <t>771</t>
  </si>
  <si>
    <t>Podlahy z dlaždic</t>
  </si>
  <si>
    <t>250</t>
  </si>
  <si>
    <t>771111011</t>
  </si>
  <si>
    <t>Vysátí podkladu před pokládkou dlažby</t>
  </si>
  <si>
    <t>-1309920488</t>
  </si>
  <si>
    <t>"(5,130+5,000+4,870+6,850+6,130+11,970) "R10"</t>
  </si>
  <si>
    <t>"(7,980+9,800) "R11"</t>
  </si>
  <si>
    <t>"(3,340+6,120+1,640) "R10"</t>
  </si>
  <si>
    <t>"9,800"R11"</t>
  </si>
  <si>
    <t>251</t>
  </si>
  <si>
    <t>771121011</t>
  </si>
  <si>
    <t>Nátěr penetrační na podlahu</t>
  </si>
  <si>
    <t>-1605571507</t>
  </si>
  <si>
    <t>252</t>
  </si>
  <si>
    <t>771474112</t>
  </si>
  <si>
    <t>Montáž soklů z dlaždic keramických rovných lepených cementovým flexibilním lepidlem v přes 65 do 90 mm</t>
  </si>
  <si>
    <t>-1562867837</t>
  </si>
  <si>
    <t>"(17,833+14,270)*0,9</t>
  </si>
  <si>
    <t>"(7,970+14,012)*0,9</t>
  </si>
  <si>
    <t>253</t>
  </si>
  <si>
    <t>59761184</t>
  </si>
  <si>
    <t>sokl keramický mrazuvzdorný povrch hladký/matný tl do 10mm výšky přes 65 do 90mm</t>
  </si>
  <si>
    <t>-1054148977</t>
  </si>
  <si>
    <t>48,677*1,1 'Přepočtené koeficientem množství</t>
  </si>
  <si>
    <t>254</t>
  </si>
  <si>
    <t>771574414</t>
  </si>
  <si>
    <t>Montáž podlah keramických hladkých lepených cementovým flexibilním lepidlem přes 4 do 6 ks/m2</t>
  </si>
  <si>
    <t>-1951216788</t>
  </si>
  <si>
    <t>255</t>
  </si>
  <si>
    <t>59761104</t>
  </si>
  <si>
    <t>dlažba keramická slinutá mrazuvzdorná R10/A povrch reliéfní/matný tl do 10mm přes 4 do 6ks/m2</t>
  </si>
  <si>
    <t>536056905</t>
  </si>
  <si>
    <t>( 5,130 + 5,000 + 4,870 + 6,850 + 6,130 + 11,970 ) "R10"</t>
  </si>
  <si>
    <t>( 3,340 + 6,120 + 1,640 ) "R10"</t>
  </si>
  <si>
    <t>51,05*1,15 'Přepočtené koeficientem množství</t>
  </si>
  <si>
    <t>256</t>
  </si>
  <si>
    <t>59761115</t>
  </si>
  <si>
    <t>dlažba keramická slinutá mrazuvzdorná R11/C povrch reliéfní/matný tl do 10mm přes 4 do 6ks/m2</t>
  </si>
  <si>
    <t>-814338345</t>
  </si>
  <si>
    <t>( 7,980 + 9,800 ) "R11"</t>
  </si>
  <si>
    <t>9,800 "R11"</t>
  </si>
  <si>
    <t>27,58*1,15 'Přepočtené koeficientem množství</t>
  </si>
  <si>
    <t>257</t>
  </si>
  <si>
    <t>771591112</t>
  </si>
  <si>
    <t>Izolace pod dlažbu nátěrem nebo stěrkou ve dvou vrstvách</t>
  </si>
  <si>
    <t>1386623571</t>
  </si>
  <si>
    <t>"(7,980+1,400+9,800) "sprchy"</t>
  </si>
  <si>
    <t>"9,800"sprchy"</t>
  </si>
  <si>
    <t>258</t>
  </si>
  <si>
    <t>771591115</t>
  </si>
  <si>
    <t>Podlahy spárování silikonem</t>
  </si>
  <si>
    <t>-1760796396</t>
  </si>
  <si>
    <t>"(9,125+9,025+8,925+11,670+10,638+14,361+10,279+14,270)</t>
  </si>
  <si>
    <t>"(7,970+14,354+10,266+5,280)</t>
  </si>
  <si>
    <t>259</t>
  </si>
  <si>
    <t>771591241</t>
  </si>
  <si>
    <t>Izolace těsnícími pásy vnitřní kout</t>
  </si>
  <si>
    <t>1204117013</t>
  </si>
  <si>
    <t>16"sprchy"</t>
  </si>
  <si>
    <t>260</t>
  </si>
  <si>
    <t>771591264</t>
  </si>
  <si>
    <t>Izolace těsnícími pásy mezi podlahou a stěnou</t>
  </si>
  <si>
    <t>732795874</t>
  </si>
  <si>
    <t>"(11,670+4,920+14,361)</t>
  </si>
  <si>
    <t>"14,354</t>
  </si>
  <si>
    <t>261</t>
  </si>
  <si>
    <t>771592011</t>
  </si>
  <si>
    <t>Čištění vnitřních ploch podlah nebo schodišť po položení dlažby chemickými prostředky</t>
  </si>
  <si>
    <t>-264519954</t>
  </si>
  <si>
    <t>262</t>
  </si>
  <si>
    <t>998771122</t>
  </si>
  <si>
    <t>Přesun hmot tonážní pro podlahy z dlaždic ruční v objektech v přes 6 do 12 m</t>
  </si>
  <si>
    <t>2105961292</t>
  </si>
  <si>
    <t>776</t>
  </si>
  <si>
    <t>Podlahy povlakové</t>
  </si>
  <si>
    <t>263</t>
  </si>
  <si>
    <t>776111311</t>
  </si>
  <si>
    <t>Vysátí podkladu povlakových podlah</t>
  </si>
  <si>
    <t>-1206255392</t>
  </si>
  <si>
    <t>"(59,210+4,120+35,440+11,780+1,400+2,950+35,440+35,440+17,010+4,610)</t>
  </si>
  <si>
    <t>"(37,860+3,940+16,990+12,960+35,440+13,370+7,150+1,990+22,820+49,000)</t>
  </si>
  <si>
    <t>264</t>
  </si>
  <si>
    <t>776121321</t>
  </si>
  <si>
    <t>Neředěná penetrace savého podkladu povlakových podlah</t>
  </si>
  <si>
    <t>1624468910</t>
  </si>
  <si>
    <t>265</t>
  </si>
  <si>
    <t>776141121</t>
  </si>
  <si>
    <t>Stěrka podlahová nivelační pro vyrovnání podkladu povlakových podlah pevnosti 30 MPa tl do 3 mm</t>
  </si>
  <si>
    <t>-1473063314</t>
  </si>
  <si>
    <t>266</t>
  </si>
  <si>
    <t>776221111</t>
  </si>
  <si>
    <t>Lepení pásů z PVC standardním lepidlem</t>
  </si>
  <si>
    <t>-1831591066</t>
  </si>
  <si>
    <t>267</t>
  </si>
  <si>
    <t>28411148</t>
  </si>
  <si>
    <t>podlahovina vinylová homogenní protiskluzná se vsypem a výztuž. vrstvou, třída zátěže 34/43, hořlavost Bfl-s1 tl 2,00mm</t>
  </si>
  <si>
    <t>-1855988924</t>
  </si>
  <si>
    <t>408,92*1,1 'Přepočtené koeficientem množství</t>
  </si>
  <si>
    <t>268</t>
  </si>
  <si>
    <t>776411111</t>
  </si>
  <si>
    <t>Montáž obvodových soklíků výšky do 80 mm</t>
  </si>
  <si>
    <t>-138417233</t>
  </si>
  <si>
    <t>"(81,438+8,505+23,820+17,833+4,920+6,870+23,820+23,820+17,820+8,885)*0,9</t>
  </si>
  <si>
    <t>"(55,281+8,385+17,770+15,020+23,820+23,820+15,139+14,012+5,852+22,496+33,335)*0,9</t>
  </si>
  <si>
    <t>269</t>
  </si>
  <si>
    <t>28411009</t>
  </si>
  <si>
    <t>lišta soklová PVC 18x80mm</t>
  </si>
  <si>
    <t>-7819530</t>
  </si>
  <si>
    <t>407,395*1,02 'Přepočtené koeficientem množství</t>
  </si>
  <si>
    <t>270</t>
  </si>
  <si>
    <t>776421312</t>
  </si>
  <si>
    <t>Montáž přechodových šroubovaných lišt</t>
  </si>
  <si>
    <t>-1086580100</t>
  </si>
  <si>
    <t>"mezi dveře" 27</t>
  </si>
  <si>
    <t>271</t>
  </si>
  <si>
    <t>55343110</t>
  </si>
  <si>
    <t>profil přechodový Al narážecí 30mm stříbro</t>
  </si>
  <si>
    <t>1944794547</t>
  </si>
  <si>
    <t>27*1,02 'Přepočtené koeficientem množství</t>
  </si>
  <si>
    <t>272</t>
  </si>
  <si>
    <t>776991121</t>
  </si>
  <si>
    <t>Základní čištění nově položených podlahovin vysátím a setřením vlhkým mopem</t>
  </si>
  <si>
    <t>1492905584</t>
  </si>
  <si>
    <t>273</t>
  </si>
  <si>
    <t>998776122</t>
  </si>
  <si>
    <t>Přesun hmot tonážní pro podlahy povlakové ruční v objektech v přes 6 do 12 m</t>
  </si>
  <si>
    <t>-517098408</t>
  </si>
  <si>
    <t>781</t>
  </si>
  <si>
    <t>Dokončovací práce - obklady</t>
  </si>
  <si>
    <t>274</t>
  </si>
  <si>
    <t>781111011</t>
  </si>
  <si>
    <t>Ometení (oprášení) stěny při přípravě podkladu</t>
  </si>
  <si>
    <t>866702286</t>
  </si>
  <si>
    <t>"(8,150+8,050+7,875+9,785+0,265+9,728+6,135+4,150+9,439+1,162+1,120+9,520+1,070)*2,1</t>
  </si>
  <si>
    <t>"2,740*0,3</t>
  </si>
  <si>
    <t>"(4,577+9,438+1,162+9,550+1,153+1,312)*2,1</t>
  </si>
  <si>
    <t>275</t>
  </si>
  <si>
    <t>781121011</t>
  </si>
  <si>
    <t>Nátěr penetrační na stěnu</t>
  </si>
  <si>
    <t>-45673003</t>
  </si>
  <si>
    <t>276</t>
  </si>
  <si>
    <t>781131112</t>
  </si>
  <si>
    <t>Izolace pod obklad nátěrem nebo stěrkou ve dvou vrstvách</t>
  </si>
  <si>
    <t>-682339655</t>
  </si>
  <si>
    <t>( 11,670 + 4,920 + 14,361 )*2,1</t>
  </si>
  <si>
    <t>14,354*2,1</t>
  </si>
  <si>
    <t>277</t>
  </si>
  <si>
    <t>781131232</t>
  </si>
  <si>
    <t>Izolace pod obklad těsnícími pásy pro styčné nebo dilatační spáry</t>
  </si>
  <si>
    <t>-1686229774</t>
  </si>
  <si>
    <t>4*4*2,1 "sprchy"</t>
  </si>
  <si>
    <t>278</t>
  </si>
  <si>
    <t>781472214</t>
  </si>
  <si>
    <t>Montáž obkladů keramických hladkých lepených cementovým flexibilním lepidlem přes 4 do 6 ks/m2</t>
  </si>
  <si>
    <t>-1929656031</t>
  </si>
  <si>
    <t>279</t>
  </si>
  <si>
    <t>59761717</t>
  </si>
  <si>
    <t>obklad keramický nemrazuvzdorný povrch hladký/matný tl do 10mm přes 4 do 6ks/m2</t>
  </si>
  <si>
    <t>-1808815700</t>
  </si>
  <si>
    <t>218,468*1,15 'Přepočtené koeficientem množství</t>
  </si>
  <si>
    <t>280</t>
  </si>
  <si>
    <t>781492211</t>
  </si>
  <si>
    <t>Montáž profilů rohových lepených flexibilním cementovým lepidlem</t>
  </si>
  <si>
    <t>2030233007</t>
  </si>
  <si>
    <t>281</t>
  </si>
  <si>
    <t>19416012</t>
  </si>
  <si>
    <t>lišta ukončovací nerezová 10mm</t>
  </si>
  <si>
    <t>364135718</t>
  </si>
  <si>
    <t>56*1,05 'Přepočtené koeficientem množství</t>
  </si>
  <si>
    <t>282</t>
  </si>
  <si>
    <t>781495115</t>
  </si>
  <si>
    <t>Spárování vnitřních obkladů silikonem</t>
  </si>
  <si>
    <t>-997327232</t>
  </si>
  <si>
    <t>218,468*1,3</t>
  </si>
  <si>
    <t>283</t>
  </si>
  <si>
    <t>781495142</t>
  </si>
  <si>
    <t>Průnik obkladem kruhový přes DN 30 do DN 90</t>
  </si>
  <si>
    <t>-257794189</t>
  </si>
  <si>
    <t>284</t>
  </si>
  <si>
    <t>781495211</t>
  </si>
  <si>
    <t>Čištění vnitřních ploch stěn po provedení obkladu chemickými prostředky</t>
  </si>
  <si>
    <t>1615415441</t>
  </si>
  <si>
    <t>285</t>
  </si>
  <si>
    <t>998781122</t>
  </si>
  <si>
    <t>Přesun hmot tonážní pro obklady keramické ruční v objektech v přes 6 do 12 m</t>
  </si>
  <si>
    <t>-79757090</t>
  </si>
  <si>
    <t>783</t>
  </si>
  <si>
    <t>Dokončovací práce - nátěry</t>
  </si>
  <si>
    <t>286</t>
  </si>
  <si>
    <t>783301313</t>
  </si>
  <si>
    <t>Odmaštění zámečnických konstrukcí ředidlovým odmašťovačem</t>
  </si>
  <si>
    <t>-608361516</t>
  </si>
  <si>
    <t>"OK konstrukce modulů"</t>
  </si>
  <si>
    <t>20*50</t>
  </si>
  <si>
    <t>4*60</t>
  </si>
  <si>
    <t>287</t>
  </si>
  <si>
    <t>783301401</t>
  </si>
  <si>
    <t>Ometení zámečnických konstrukcí</t>
  </si>
  <si>
    <t>-1689555229</t>
  </si>
  <si>
    <t>288</t>
  </si>
  <si>
    <t>783314101</t>
  </si>
  <si>
    <t>Základní jednonásobný syntetický nátěr zámečnických konstrukcí</t>
  </si>
  <si>
    <t>-1262569300</t>
  </si>
  <si>
    <t>289</t>
  </si>
  <si>
    <t>783317101</t>
  </si>
  <si>
    <t>Krycí jednonásobný syntetický standardní nátěr zámečnických konstrukcí</t>
  </si>
  <si>
    <t>-366425769</t>
  </si>
  <si>
    <t>784</t>
  </si>
  <si>
    <t>Dokončovací práce - malby a tapety</t>
  </si>
  <si>
    <t>290</t>
  </si>
  <si>
    <t>784111001</t>
  </si>
  <si>
    <t>Oprášení (ometení ) podkladu v místnostech v do 3,80 m</t>
  </si>
  <si>
    <t>-462569304</t>
  </si>
  <si>
    <t>247,921*2 "příčky"</t>
  </si>
  <si>
    <t>892,82 "předstěny"</t>
  </si>
  <si>
    <t>522,99 "podhledy"</t>
  </si>
  <si>
    <t>-218,468 "keramické obklady"</t>
  </si>
  <si>
    <t>291</t>
  </si>
  <si>
    <t>784171111</t>
  </si>
  <si>
    <t>Zakrytí vnitřních ploch stěn v místnostech v do 3,80 m</t>
  </si>
  <si>
    <t>7574195</t>
  </si>
  <si>
    <t>"okna, dveře, atd."</t>
  </si>
  <si>
    <t>292</t>
  </si>
  <si>
    <t>28323153</t>
  </si>
  <si>
    <t>fólie pro malířské potřeby samolepicí 0,5mx100m</t>
  </si>
  <si>
    <t>-1656793285</t>
  </si>
  <si>
    <t>120*1,221 'Přepočtené koeficientem množství</t>
  </si>
  <si>
    <t>293</t>
  </si>
  <si>
    <t>784181121</t>
  </si>
  <si>
    <t>Hloubková jednonásobná bezbarvá penetrace podkladu v místnostech v do 3,80 m</t>
  </si>
  <si>
    <t>1559352066</t>
  </si>
  <si>
    <t>294</t>
  </si>
  <si>
    <t>784221101</t>
  </si>
  <si>
    <t>Dvojnásobné bílé malby ze směsí za sucha dobře otěruvzdorných v místnostech do 3,80 m</t>
  </si>
  <si>
    <t>553113821</t>
  </si>
  <si>
    <t>789</t>
  </si>
  <si>
    <t>Povrchové úpravy ocelových konstrukcí a technologických zařízení</t>
  </si>
  <si>
    <t>295</t>
  </si>
  <si>
    <t>789421532</t>
  </si>
  <si>
    <t>Žárové stříkání ocelových konstrukcí třídy II ZnAl 100 μm</t>
  </si>
  <si>
    <t>-42759535</t>
  </si>
  <si>
    <t>"OK konstrukce balkónů a markýz"</t>
  </si>
  <si>
    <t>OST</t>
  </si>
  <si>
    <t>Ostatní</t>
  </si>
  <si>
    <t>296</t>
  </si>
  <si>
    <t>OST_1</t>
  </si>
  <si>
    <t>D+M PIKTOGRAM WC, rozměry 250x2150, GRAVÍROVANÝ HLINÍKOVÝ PLECH tl. 4 mm</t>
  </si>
  <si>
    <t>ks</t>
  </si>
  <si>
    <t>512</t>
  </si>
  <si>
    <t>-911776137</t>
  </si>
  <si>
    <t>297</t>
  </si>
  <si>
    <t>OST_2</t>
  </si>
  <si>
    <t>D+M LOGO - KULATÉ, PRŮMĚR 2,3m</t>
  </si>
  <si>
    <t>985776817</t>
  </si>
  <si>
    <t>298</t>
  </si>
  <si>
    <t>OST_3</t>
  </si>
  <si>
    <t>D+M LOGO - HLAVNÍ NÁPIS (FK BOSPOR BOHUMÍN)</t>
  </si>
  <si>
    <t>498969611</t>
  </si>
  <si>
    <t>SO01_2 - Elektroinstalace</t>
  </si>
  <si>
    <t>D1 - 1. Elektroinstalace</t>
  </si>
  <si>
    <t>D2 - 2. Rozvaděče</t>
  </si>
  <si>
    <t>D3 - 3. Ukončení vodičů</t>
  </si>
  <si>
    <t>D4 - 4. Hromosvod, uzemnění</t>
  </si>
  <si>
    <t>D5 - 5. Svítidla</t>
  </si>
  <si>
    <t>D6 - 6. Datové rozvody</t>
  </si>
  <si>
    <t>D7 - 7. Systém invalidů</t>
  </si>
  <si>
    <t>D8 - 8. Ostatní náklady</t>
  </si>
  <si>
    <t>D9 - 9. HZS</t>
  </si>
  <si>
    <t>D1</t>
  </si>
  <si>
    <t>1. Elektroinstalace</t>
  </si>
  <si>
    <t>Pol1</t>
  </si>
  <si>
    <t>Vodič CY6 žl.zel.</t>
  </si>
  <si>
    <t>Pol2</t>
  </si>
  <si>
    <t>Vodič CY10 žl.zel.</t>
  </si>
  <si>
    <t>Pol3</t>
  </si>
  <si>
    <t>Vodič CY16 žl.zel.</t>
  </si>
  <si>
    <t>Pol4</t>
  </si>
  <si>
    <t>Vodič CYA25 žl.zel.</t>
  </si>
  <si>
    <t>Pol5</t>
  </si>
  <si>
    <t>Svorky vodičů uzemnění</t>
  </si>
  <si>
    <t>Pol6</t>
  </si>
  <si>
    <t>Kabel CYKY 3Jx1,5</t>
  </si>
  <si>
    <t>Pol7</t>
  </si>
  <si>
    <t>Kabel CYKY 3Jx2,5</t>
  </si>
  <si>
    <t>Pol8</t>
  </si>
  <si>
    <t>Kabel CYKY 5Jx4</t>
  </si>
  <si>
    <t>Pol9</t>
  </si>
  <si>
    <t>Kabel CYKY 5Jx6</t>
  </si>
  <si>
    <t>Pol10</t>
  </si>
  <si>
    <t>Kabel CYKY 5Jx10</t>
  </si>
  <si>
    <t>Pol11</t>
  </si>
  <si>
    <t>Kabel CXKE-V FE180/E60 3Jx1,5 B2ca-s1-d1,a1</t>
  </si>
  <si>
    <t>Pol12</t>
  </si>
  <si>
    <t>Průchodky konstrukcemi</t>
  </si>
  <si>
    <t>celek</t>
  </si>
  <si>
    <t>Pol13</t>
  </si>
  <si>
    <t>Trubka tuhá PVC o25 včetně příchytek</t>
  </si>
  <si>
    <t>Pol14</t>
  </si>
  <si>
    <t>Trubka tuhá PVC o40 včetně příchytek</t>
  </si>
  <si>
    <t>Pol15</t>
  </si>
  <si>
    <t>Trubka ohebná PVC o20, vysoká pevnost</t>
  </si>
  <si>
    <t>Pol16</t>
  </si>
  <si>
    <t>Trubka ohebná PVC o25, vysoká pevnost</t>
  </si>
  <si>
    <t>Pol17</t>
  </si>
  <si>
    <t>Trubka ohebná PVC o40, vysoká pevnost</t>
  </si>
  <si>
    <t>Pol18</t>
  </si>
  <si>
    <t>Drátěný kabelový žlab 100/100 s dvojitým příčníkem, včetně podpěr, držáků, výložníků a příslušenství</t>
  </si>
  <si>
    <t>Pol19</t>
  </si>
  <si>
    <t>Krabice přístrojová KP68</t>
  </si>
  <si>
    <t>Pol20</t>
  </si>
  <si>
    <t>Krabice rozvodná KR 68</t>
  </si>
  <si>
    <t>Pol21</t>
  </si>
  <si>
    <t>Krabice KO 68</t>
  </si>
  <si>
    <t>Pol22</t>
  </si>
  <si>
    <t>Kranice KT250 včetně víka</t>
  </si>
  <si>
    <t>Pol23</t>
  </si>
  <si>
    <t>spínač č.1, bílý, IP20, včetně rámečku</t>
  </si>
  <si>
    <t>Pol24</t>
  </si>
  <si>
    <t>spínač č.5, bílý, IP20, včetně rámečku</t>
  </si>
  <si>
    <t>Pol25</t>
  </si>
  <si>
    <t>spínač č.6, bílý, IP20, včetně rámečku</t>
  </si>
  <si>
    <t>Pol26</t>
  </si>
  <si>
    <t>spínač č.6+6, IP20, včetně rámečku</t>
  </si>
  <si>
    <t>Pol27</t>
  </si>
  <si>
    <t>tlačítko se signálkou, bílé, IP20, včetně rámečku</t>
  </si>
  <si>
    <t>Pol28</t>
  </si>
  <si>
    <t>zásuvka 230V/16A bílá, IP20, včetně rámečku</t>
  </si>
  <si>
    <t>Pol29</t>
  </si>
  <si>
    <t>zásuvka 230V/16A bílá, IP44, včetně rámečku</t>
  </si>
  <si>
    <t>Pol30</t>
  </si>
  <si>
    <t>zásuvka dvojitá 230V/16A bílá, IP20, včetně rámečku</t>
  </si>
  <si>
    <t>Pol31</t>
  </si>
  <si>
    <t>zásuvka 230V/16A bílá s přep.ochranou, IP20, včetně rámečku</t>
  </si>
  <si>
    <t>Pol32</t>
  </si>
  <si>
    <t>ZÁSUVKOVÝ ROZVADĚČ NA FASÁDU 2x230V/400V,32A, UZAMYKATELNÝ VYPÍNAČ, KRYTÍ MIN. IP54, VŠECHNY ZÁSUVKY S VÍČKEM.</t>
  </si>
  <si>
    <t>Pol33</t>
  </si>
  <si>
    <t>Infrapasivní čidlo 180st nástěnné IP20</t>
  </si>
  <si>
    <t>Pol34</t>
  </si>
  <si>
    <t>Soumrakové čidlo</t>
  </si>
  <si>
    <t>Pol35</t>
  </si>
  <si>
    <t>Bernard svorka vč. Cu pásku</t>
  </si>
  <si>
    <t>Pol36</t>
  </si>
  <si>
    <t>Přepětová ochrana B+C do 20A, 1f, včetně krabice</t>
  </si>
  <si>
    <t>Pol37</t>
  </si>
  <si>
    <t>Přepětová ochrana B+C do 20A, 3f, včetně krabice</t>
  </si>
  <si>
    <t>Pol38</t>
  </si>
  <si>
    <t>Požární tlačítko 120x120x50 IP55 4 pozice na kontakty, osazeno 1x NC + 1x NO - TOTAL STOP</t>
  </si>
  <si>
    <t>Pol39</t>
  </si>
  <si>
    <t>Požární ucpávka, utěsnění kompletní s odolností dle PBŘS</t>
  </si>
  <si>
    <t>Pol40</t>
  </si>
  <si>
    <t>Podružný materiál, PPV</t>
  </si>
  <si>
    <t>D2</t>
  </si>
  <si>
    <t>2. Rozvaděče</t>
  </si>
  <si>
    <t>Pol41</t>
  </si>
  <si>
    <t>Rozvaděč měření RE ( 3/80A + HDO, 3/50A + HDO, včetně vypínače pro FVE)</t>
  </si>
  <si>
    <t>Pol42</t>
  </si>
  <si>
    <t>Rozvaděč +RH dle schéma</t>
  </si>
  <si>
    <t>Pol43</t>
  </si>
  <si>
    <t>Rozvaděč RTČ dle schéma</t>
  </si>
  <si>
    <t>Pol44</t>
  </si>
  <si>
    <t>Přípojnice ekvipotenciálního vyrovnání HOP</t>
  </si>
  <si>
    <t>Pol45</t>
  </si>
  <si>
    <t>Svorkovnice hl. pospojování - podružná</t>
  </si>
  <si>
    <t>D3</t>
  </si>
  <si>
    <t>3. Ukončení vodičů</t>
  </si>
  <si>
    <t>Pol46</t>
  </si>
  <si>
    <t>Ukončení vodičů v rozvaděči – do 3x2,5</t>
  </si>
  <si>
    <t>Pol47</t>
  </si>
  <si>
    <t>Ukončení vodičů v rozvaděči – do 5x4</t>
  </si>
  <si>
    <t>Pol48</t>
  </si>
  <si>
    <t>Ukončení vodičů v rozvaděči – do 5x6</t>
  </si>
  <si>
    <t>Pol49</t>
  </si>
  <si>
    <t>Ukončení vodičů v rozvaděči – do 5x16</t>
  </si>
  <si>
    <t>Pol50</t>
  </si>
  <si>
    <t>Ukončení vodičů v rozvaděči – do 5x35</t>
  </si>
  <si>
    <t>D4</t>
  </si>
  <si>
    <t>4. Hromosvod, uzemnění</t>
  </si>
  <si>
    <t>Pol51</t>
  </si>
  <si>
    <t>Pásek FeZn 30/4</t>
  </si>
  <si>
    <t>Pol52</t>
  </si>
  <si>
    <t>Ochranná trubka svodu o40</t>
  </si>
  <si>
    <t>Pol53</t>
  </si>
  <si>
    <t>Vodič FeZn 10 včetně svorek</t>
  </si>
  <si>
    <t>Pol54</t>
  </si>
  <si>
    <t>Vodič AlMgSi o8</t>
  </si>
  <si>
    <t>Pol55</t>
  </si>
  <si>
    <t>Vysokonapětový vodič</t>
  </si>
  <si>
    <t>Pol56</t>
  </si>
  <si>
    <t>Koncovka vysokonapětového vodiče vč svorky PA</t>
  </si>
  <si>
    <t>Pol57</t>
  </si>
  <si>
    <t>Pomocný jímač 60cm</t>
  </si>
  <si>
    <t>Pol58</t>
  </si>
  <si>
    <t>Oblast koncovky - 2x izolační tyč, svorky, podstavce</t>
  </si>
  <si>
    <t>Pol59</t>
  </si>
  <si>
    <t>Podpěra 1x betonový podstave 17kg sklínem, podložka velká, izolačí tyč, držák vedení se zdířkou</t>
  </si>
  <si>
    <t>Pol60</t>
  </si>
  <si>
    <t>Jímací tyč se základovou betonovou patkou - 2x beton podstavec 7kg s klínem, podlžka velká, izolační tyč, svorka pro jímací tyče o16/16mm, trubkový jímač o16/10 - 1500mm, svorka pro připojení jímacích tyčí o16/10, materiál nerez</t>
  </si>
  <si>
    <t>Pol61</t>
  </si>
  <si>
    <t>Držák vedení na fasádu</t>
  </si>
  <si>
    <t>Pol62</t>
  </si>
  <si>
    <t>Označovací štítek</t>
  </si>
  <si>
    <t>Pol63</t>
  </si>
  <si>
    <t>Ochranný úhelník OÚ vč. držáků</t>
  </si>
  <si>
    <t>Pol64</t>
  </si>
  <si>
    <t>Svorka SS</t>
  </si>
  <si>
    <t>Pol65</t>
  </si>
  <si>
    <t>SO</t>
  </si>
  <si>
    <t>Pol66</t>
  </si>
  <si>
    <t>SO s příchytkou (okap)</t>
  </si>
  <si>
    <t>Pol67</t>
  </si>
  <si>
    <t>SZ</t>
  </si>
  <si>
    <t>Pol68</t>
  </si>
  <si>
    <t>SR 02</t>
  </si>
  <si>
    <t>Pol69</t>
  </si>
  <si>
    <t>SR 03</t>
  </si>
  <si>
    <t>Pol70</t>
  </si>
  <si>
    <t>Antikorozní nátěr zemního spoje</t>
  </si>
  <si>
    <t>D5</t>
  </si>
  <si>
    <t>5. Svítidla</t>
  </si>
  <si>
    <t>Pol71</t>
  </si>
  <si>
    <t>SV A - LED svítidlo 34,5W, 3936lm, 4000K, přisazené, IP66, 600x600, včetně rámečku</t>
  </si>
  <si>
    <t>Pol72</t>
  </si>
  <si>
    <t>SV B - LED svítidlo 40,7W, 4213lm, čtvercový stropní LED panel s rozměry 60 cm x 60 cm s integrovanou LED technologií s čipy SMD o příkonu 40 W s barvou bílého světla 4000 K</t>
  </si>
  <si>
    <t>Pol73</t>
  </si>
  <si>
    <t>SV C - LED svítidlo 18W, 1890lm, LED přisazené svítidlo průměr 300x300mm s integrovaným světelným zdrojem, barva světla NW-neutrální bílá. Vhodná pro VENKOVNÍ použití IP66.</t>
  </si>
  <si>
    <t>Pol74</t>
  </si>
  <si>
    <t>SV D - LED svítidlo 24W, 2488lm, 4000K, přisazené, IP66</t>
  </si>
  <si>
    <t>Pol75</t>
  </si>
  <si>
    <t>SV S1 - LED svítidlo kruhové 10W, IP20, nástěnné</t>
  </si>
  <si>
    <t>Pol76</t>
  </si>
  <si>
    <t>SV X - LED svítidlo 8W, IP20, pod kuchynskou linkou</t>
  </si>
  <si>
    <t>Pol77</t>
  </si>
  <si>
    <t>S11 - LED svítidlo 10W, IP44, nástěnné, designové</t>
  </si>
  <si>
    <t>Pol78</t>
  </si>
  <si>
    <t>Reflektro designový, nasvětlení loga a fasády, 20W, IP44, nástěnné</t>
  </si>
  <si>
    <t>D6</t>
  </si>
  <si>
    <t>6. Datové rozvody</t>
  </si>
  <si>
    <t>Pol79</t>
  </si>
  <si>
    <t>Vodič AY 2,5 protahovací</t>
  </si>
  <si>
    <t>Pol80</t>
  </si>
  <si>
    <t>ROZVODY KOMUNIKAČNÍ INTERNET UTP kabel SXKD-5E-UTP-PVC</t>
  </si>
  <si>
    <t>Pol81</t>
  </si>
  <si>
    <t>Pol82</t>
  </si>
  <si>
    <t>Pol83</t>
  </si>
  <si>
    <t xml:space="preserve">INTERNET ZÁSUVKA, KRYT ZÁSUVKY KOMUNIKAČNÍ + MASKA NOSNÁ S 2 OTVORY + PŘÍSTROJ RJ 45-8 CAT. 5E  TANGO RJ45C5U + MASKA 5014A-B1017 + KRYT 5014A-A100 B + 3901A-B10 B</t>
  </si>
  <si>
    <t>Pol84</t>
  </si>
  <si>
    <t>Ukončení kabelů</t>
  </si>
  <si>
    <t>Pol85</t>
  </si>
  <si>
    <t>Měření přípojného bodu včetně tisku protokolu (účastnické zásuvky)</t>
  </si>
  <si>
    <t>Pol86</t>
  </si>
  <si>
    <t>Instalace a odzkoušení optického převodníku v datovém rozvaděči.</t>
  </si>
  <si>
    <t>Pol87</t>
  </si>
  <si>
    <t>Ukončení optického kabelu 8 vláken pomocí pigteilů včetně měření (optický svár)</t>
  </si>
  <si>
    <t>Pol88</t>
  </si>
  <si>
    <t>Optická vana pro 8vláken, optická kazeta,CS/LP, včetně pgtailů</t>
  </si>
  <si>
    <t>Pol89</t>
  </si>
  <si>
    <t>Trubička pro ochranu svárů</t>
  </si>
  <si>
    <t>Pol90</t>
  </si>
  <si>
    <t>Záložní zdroj 1000VA,4x eic c13, rozměry do rack 19"</t>
  </si>
  <si>
    <t>Pol91</t>
  </si>
  <si>
    <t>19" vyvazovací panel 1U jednostranná plastová lišta, včetně spojovacího materiálu sada 4x šroub, podložka, matice M6</t>
  </si>
  <si>
    <t>Pol92</t>
  </si>
  <si>
    <t>Rozvodný panel 5x 230V včetně vany 2U v černé barvě, včetně spojovacího materiálu sada 4x šroub, podložka, matice M6</t>
  </si>
  <si>
    <t>Pol93</t>
  </si>
  <si>
    <t>Patch panel modulární 24 pozic neosazený s vyvazovací lištou, včetně spojovacího materiálu sada 4x šroub, podložka, matice M6</t>
  </si>
  <si>
    <t>Pol94</t>
  </si>
  <si>
    <t>Switch 16x GLAN, 8x PoE</t>
  </si>
  <si>
    <t>Pol95</t>
  </si>
  <si>
    <t>Patch kabel 1m UTP, CAT5E, šedý</t>
  </si>
  <si>
    <t>Pol96</t>
  </si>
  <si>
    <t>22U RACK 19" včetně patch panelů a příslušenství</t>
  </si>
  <si>
    <t>Pol97</t>
  </si>
  <si>
    <t>Nastavení a oživení systému</t>
  </si>
  <si>
    <t>hod</t>
  </si>
  <si>
    <t>D7</t>
  </si>
  <si>
    <t>7. Systém invalidů</t>
  </si>
  <si>
    <t>Pol98</t>
  </si>
  <si>
    <t>Systém invalidů - 2x tlačítkové táhlo, akusticka a optická signalizace, nápájecí zdroj, příslušenství</t>
  </si>
  <si>
    <t>Pol99</t>
  </si>
  <si>
    <t>J-Y(ST)Y 4x2x0,8 červená</t>
  </si>
  <si>
    <t>Pol100</t>
  </si>
  <si>
    <t>Nastavené a oživení systému</t>
  </si>
  <si>
    <t>D8</t>
  </si>
  <si>
    <t>8. Ostatní náklady</t>
  </si>
  <si>
    <t>Pol101</t>
  </si>
  <si>
    <t>Jiné materiály, montáž, atd., neuvedené výše, ale které je nutné zahrnout do celkového rozsahu prací podle výkresů a praxe dodavatele.</t>
  </si>
  <si>
    <t>%</t>
  </si>
  <si>
    <t>D9</t>
  </si>
  <si>
    <t>9. HZS</t>
  </si>
  <si>
    <t>Pol102</t>
  </si>
  <si>
    <t>Koordinace kabelových tras a ostatních profesí</t>
  </si>
  <si>
    <t>Pol103</t>
  </si>
  <si>
    <t>Koordinace s investorem</t>
  </si>
  <si>
    <t>Pol104</t>
  </si>
  <si>
    <t>Koordince se stavbou</t>
  </si>
  <si>
    <t>Pol105</t>
  </si>
  <si>
    <t>Koordinace s VZT, ÚT, MR, ZI</t>
  </si>
  <si>
    <t>Pol106</t>
  </si>
  <si>
    <t>Certitikované měření osvětlení – všech prostor</t>
  </si>
  <si>
    <t>Pol107</t>
  </si>
  <si>
    <t>Napojení zařízení VZT, ÚT, ZTI, apod (připojení kabelových přívodů na svorky zařízení – dodavatelé zaríření musí dodat instalační manuály</t>
  </si>
  <si>
    <t>Pol108</t>
  </si>
  <si>
    <t>Stavební přípomoce (vrtání, sedkání, drážkování,prostupy)</t>
  </si>
  <si>
    <t>Pol109</t>
  </si>
  <si>
    <t>Zapravení drážek, hrubá úprava povrchu</t>
  </si>
  <si>
    <t>Pol110</t>
  </si>
  <si>
    <t>Vzorkování (předložení, odsouhlasení) pohledových a designových prvků, vč. zařízení vzorkovacího prostoru.</t>
  </si>
  <si>
    <t>Pol111</t>
  </si>
  <si>
    <t>Ekologická likvidace odpadového materiálu</t>
  </si>
  <si>
    <t>Pol112</t>
  </si>
  <si>
    <t>Značení systémů – štítky, popisky</t>
  </si>
  <si>
    <t>Pol113</t>
  </si>
  <si>
    <t xml:space="preserve">Vypracování VDD – Výrobní a dílenská dokumentace dodavatele stavby,  tištěná paré a digitální verze v otevřené (dwg, doc, xls) a uzavřené (pdf) formě</t>
  </si>
  <si>
    <t>Pol114</t>
  </si>
  <si>
    <t>Zakreslení skutečného provedení el.instalace</t>
  </si>
  <si>
    <t>Pol115</t>
  </si>
  <si>
    <t>Revize uzemnění</t>
  </si>
  <si>
    <t>Pol116</t>
  </si>
  <si>
    <t>Revize elektroinstalace dle ČSN 33 1500, ČSN 33 2000-6</t>
  </si>
  <si>
    <t>Pol117</t>
  </si>
  <si>
    <t>Revize zařízení pro ochranu před bleskem dle ČSN 33 1500 a ČSN EN 62305</t>
  </si>
  <si>
    <t>SO01_3 - Vzduchotechnika</t>
  </si>
  <si>
    <t>D1 - WC M, Ž, Handicap, WC Šatny</t>
  </si>
  <si>
    <t>D2 - TM, Úklid</t>
  </si>
  <si>
    <t>D3 - Montážní materiál</t>
  </si>
  <si>
    <t xml:space="preserve">D4 - Přesuny strojů, zařízení a potrubí, přidružené výkony </t>
  </si>
  <si>
    <t xml:space="preserve">D5 - Komplexní zkoušky, zaregulování a obsluha </t>
  </si>
  <si>
    <t>WC M, Ž, Handicap, WC Šatny</t>
  </si>
  <si>
    <t>Pol144</t>
  </si>
  <si>
    <t xml:space="preserve">Potrubní ventilátor TD 800/200 zatlumený  IP44  d=200 mm vč. pružných manžet a dalšího nutného příslušenství Q=400m³/h; při 110Pa</t>
  </si>
  <si>
    <t>Pol145</t>
  </si>
  <si>
    <t xml:space="preserve">Potrubní ventilátor TD 500/160 zatlumený  IP44  d=160 mm vč. pružných manžet a dalšího nutného příslušenství Q=180m³/h; při 110Pa</t>
  </si>
  <si>
    <t>Pol146</t>
  </si>
  <si>
    <t xml:space="preserve">Potrubní ventilátor TD 350/125 zatlumený  IP44  d=125 mm vč. pružných manžet a dalšího nutného příslušenství Q=150m³/h; při 110Pa</t>
  </si>
  <si>
    <t>Pol147</t>
  </si>
  <si>
    <t xml:space="preserve">Malý radiální ventilátor EBB175 IP44  d=100 mm</t>
  </si>
  <si>
    <t>P</t>
  </si>
  <si>
    <t>Poznámka k položce:_x000d_
(složení a parametry dle techniky v TPZ a tab.č.2,3 v TZ)</t>
  </si>
  <si>
    <t>Pol148</t>
  </si>
  <si>
    <t>Zpětná klapka těsná d=200mm</t>
  </si>
  <si>
    <t>Pol149</t>
  </si>
  <si>
    <t>Zpětná klapka těsná d=160mm</t>
  </si>
  <si>
    <t>Pol150</t>
  </si>
  <si>
    <t>Zpětná klapka těsná d=125mm</t>
  </si>
  <si>
    <t>Pol151</t>
  </si>
  <si>
    <t xml:space="preserve">Kovový talířový ventil odvodní  d=160mm</t>
  </si>
  <si>
    <t>Pol152</t>
  </si>
  <si>
    <t xml:space="preserve">Kovový talířový ventil odvodní  d=125mm</t>
  </si>
  <si>
    <t>Pol153</t>
  </si>
  <si>
    <t xml:space="preserve">Kovový talířový ventil odvodní  d=100mm</t>
  </si>
  <si>
    <t>Pol154</t>
  </si>
  <si>
    <t>Designová fasádní mřížka d=100mm</t>
  </si>
  <si>
    <t>Pol155</t>
  </si>
  <si>
    <t>VHO 250 výfuková hlavice</t>
  </si>
  <si>
    <t>Pol156</t>
  </si>
  <si>
    <t>Ohebná Al hadice SONOFLEX s tepelnou a hlukovou izolací, d=102 (bal. 10m)</t>
  </si>
  <si>
    <t>bal</t>
  </si>
  <si>
    <t>Pol157</t>
  </si>
  <si>
    <t>Ohebná Al hadice SONOFLEX s tepelnou a hlukovou izolací, d=127 (bal. 10m)</t>
  </si>
  <si>
    <t>Pol158</t>
  </si>
  <si>
    <t>Ohebná Al hadice SONOFLEX s tepelnou a hlukovou izolací, d=160 (bal. 10m)</t>
  </si>
  <si>
    <t>Pol159</t>
  </si>
  <si>
    <t>Ohebná Al hadice SONOFLEX s tepelnou a hlukovou izolací, d=203 (bal. 10m)</t>
  </si>
  <si>
    <t>Pol160</t>
  </si>
  <si>
    <t xml:space="preserve">Potrubí SPIRO  do průměru  125 mm/30% tvar.  - s min. třídou těsnosti C - typ SAFE</t>
  </si>
  <si>
    <t>bm</t>
  </si>
  <si>
    <t>Pol161</t>
  </si>
  <si>
    <t xml:space="preserve">Potrubí SPIRO  do průměru  160 mm/30% tvar.  - s min. třídou těsnosti C - typ SAFE</t>
  </si>
  <si>
    <t>Pol162</t>
  </si>
  <si>
    <t xml:space="preserve">Potrubí SPIRO  do průměru  200 mm/30% tvar.  - s min. třídou těsnosti C - typ SAFE</t>
  </si>
  <si>
    <t>Pol163</t>
  </si>
  <si>
    <t xml:space="preserve">Potrubí SPIRO  do průměru  250 mm/30% tvar.  - s min. třídou těsnosti C - typ SAFE</t>
  </si>
  <si>
    <t>Pol164</t>
  </si>
  <si>
    <t>Čtyřhranné ocelové potrubí do obvodu 650 mm/ 50% tvar. sk.I pozink ON 12 0403- s min. třídou těsnosti B</t>
  </si>
  <si>
    <t>TM, Úklid</t>
  </si>
  <si>
    <t>Pol165</t>
  </si>
  <si>
    <t xml:space="preserve">Potrubí SPIRO  do průměru  100 mm/30% tvar.  - s min. třídou těsnosti C - typ SAFE</t>
  </si>
  <si>
    <t>Montážní materiál</t>
  </si>
  <si>
    <t>Pol166</t>
  </si>
  <si>
    <t>Montážní, těsnící a spojovací material</t>
  </si>
  <si>
    <t xml:space="preserve">Přesuny strojů, zařízení a potrubí, přidružené výkony </t>
  </si>
  <si>
    <t>Pol167</t>
  </si>
  <si>
    <t xml:space="preserve">Přesuny strojů, zařízení a potrubí  (1,00 Kč/kg)</t>
  </si>
  <si>
    <t>Pol168</t>
  </si>
  <si>
    <t>Podíl přidružených výkonů (1,6 % z ceny montáže)</t>
  </si>
  <si>
    <t xml:space="preserve">Komplexní zkoušky, zaregulování a obsluha </t>
  </si>
  <si>
    <t>Pol169</t>
  </si>
  <si>
    <t>Komplexní vyzkoušení</t>
  </si>
  <si>
    <t>Pol170</t>
  </si>
  <si>
    <t xml:space="preserve">Zaregulování  zařízení</t>
  </si>
  <si>
    <t>Pol171</t>
  </si>
  <si>
    <t>Zaškolení obsluhy</t>
  </si>
  <si>
    <t>Pol172</t>
  </si>
  <si>
    <t>Doprava</t>
  </si>
  <si>
    <t>Pol173</t>
  </si>
  <si>
    <t>Součinnost s profesí MaR</t>
  </si>
  <si>
    <t>SO01_4 - Zdravotechnika</t>
  </si>
  <si>
    <t>1 - Zemní práce</t>
  </si>
  <si>
    <t>94 - Lešení a stavební výtahy</t>
  </si>
  <si>
    <t>721 - Vnitřní kanalizace</t>
  </si>
  <si>
    <t>722 - Vnitřní vodovod</t>
  </si>
  <si>
    <t>725 - Zařizovací předměty</t>
  </si>
  <si>
    <t>767 - Konstrukce zámečnické</t>
  </si>
  <si>
    <t>721x - Kanalizační přípojka</t>
  </si>
  <si>
    <t>722x - Vodovodní přípojka</t>
  </si>
  <si>
    <t>132200110RAA</t>
  </si>
  <si>
    <t>Hloubení zapaž. rýh šířky do 60 cm v hornině.1-2, pažení, odvoz 1 km, uložení na skládku</t>
  </si>
  <si>
    <t>Poznámka k položce:_x000d_
dle skutečného provedení, možno spojit s jinými pracemi</t>
  </si>
  <si>
    <t>131100110RA0</t>
  </si>
  <si>
    <t>Hloubení zapažených jam v hornině1-4</t>
  </si>
  <si>
    <t>13220.RA0</t>
  </si>
  <si>
    <t>Rozebrání chodníku v místě výkopu</t>
  </si>
  <si>
    <t>13220.RA0.1</t>
  </si>
  <si>
    <t>Oprava chodníku v místě výkopu</t>
  </si>
  <si>
    <t>174100010RA0</t>
  </si>
  <si>
    <t>Zásyp jam, rýh a šachet sypaninou</t>
  </si>
  <si>
    <t>175100020RA0</t>
  </si>
  <si>
    <t>Obsyp potrubí štěrkopískem</t>
  </si>
  <si>
    <t>1751020.R1A0</t>
  </si>
  <si>
    <t>Zasakovací zařízení</t>
  </si>
  <si>
    <t>soubor</t>
  </si>
  <si>
    <t xml:space="preserve">Poznámka k položce:_x000d_
Zasakovací zařízení tvořené kvádrovým útvarem složeným z 11kusů voštinových plastových boxů např. EP600 o celkovém objemu 16,50m3. Obaleno geotextilií např. NETEX S200 A=100m2._x000d_
1x drenážní potrubí  DN150 SN8_x000d_
1x  větrací potrubí drenážní DN125 SN8</t>
  </si>
  <si>
    <t>286959530R.1</t>
  </si>
  <si>
    <t>Dno šachtové DN 1000 slepé, D+M</t>
  </si>
  <si>
    <t>Poznámka k položce:_x000d_
betonové, vč. příslušenství._x000d_
celkem 2x jádrová navrtávka pro potrubí DN150</t>
  </si>
  <si>
    <t>28695981R</t>
  </si>
  <si>
    <t>Konus DN 1000/625 vč. žebříku v. 915 mm, D+M</t>
  </si>
  <si>
    <t xml:space="preserve">Poznámka k položce:_x000d_
vč. poklopu litinového DN600  s odvětráním</t>
  </si>
  <si>
    <t>28695973R</t>
  </si>
  <si>
    <t>Prstenec DN 1000 včetně žebříku a těsnění v.1095mm, D+M</t>
  </si>
  <si>
    <t xml:space="preserve">Poznámka k položce:_x000d_
celkem 2x jádrová navrtávka pro potrubí  DN125_x000d_
celkem 1x jádrová navrtávka pro potrubí  DN150</t>
  </si>
  <si>
    <t>Lešení a stavební výtahy</t>
  </si>
  <si>
    <t>941955004R00</t>
  </si>
  <si>
    <t>Lešení lehké pomocné, výška podlahy do 3,5 m</t>
  </si>
  <si>
    <t>Vnitřní kanalizace</t>
  </si>
  <si>
    <t>28697166R</t>
  </si>
  <si>
    <t>Revizní šachta plastová DN600, D+M</t>
  </si>
  <si>
    <t>Poznámka k položce:_x000d_
poklop DN600 pochůzný, korugované tělo zakrácené dle skutečného provedení d=+-0,5m, šachtové dno DN150 lomené 90°</t>
  </si>
  <si>
    <t>55243085R</t>
  </si>
  <si>
    <t>Vpusť dvorní boční litina/plast s kalovým košem a, suchou klapkou, D+M</t>
  </si>
  <si>
    <t>721176222R00</t>
  </si>
  <si>
    <t>Potrubí KG svodné (ležaté) v zemi D 110 x 3,2 mm</t>
  </si>
  <si>
    <t>721176223R00</t>
  </si>
  <si>
    <t>Potrubí KG svodné (ležaté) v zemi D 125 x 3,2 mm, SN4</t>
  </si>
  <si>
    <t>721176223R00.1</t>
  </si>
  <si>
    <t>Potrubí KG svodné (ležaté) v zemi D 125 x 3,2 mm, SN8</t>
  </si>
  <si>
    <t>721176224R00</t>
  </si>
  <si>
    <t>Potrubí KG svodné (ležaté) v zemi D 160 x 4,0 mm, SN8</t>
  </si>
  <si>
    <t>721176102R00</t>
  </si>
  <si>
    <t>Potrubí HT připojovací D 40 x 1,8 mm</t>
  </si>
  <si>
    <t>721176103R00</t>
  </si>
  <si>
    <t>Potrubí HT připojovací D 50 x 1,8 mm</t>
  </si>
  <si>
    <t>721176104R00</t>
  </si>
  <si>
    <t>Potrubí HT připojovací D 75 x 1,9 mm</t>
  </si>
  <si>
    <t>721176105R00</t>
  </si>
  <si>
    <t>Potrubí HT připojovací D 110 x 2,7 mm</t>
  </si>
  <si>
    <t>721176115R00</t>
  </si>
  <si>
    <t>Potrubí HT odpadní svislé D 110 x 2,7 mm</t>
  </si>
  <si>
    <t>55162545.AR</t>
  </si>
  <si>
    <t>HL900N ventil(hlavice) přivzdušňovací DN 50/75/100, D+M</t>
  </si>
  <si>
    <t>Poznámka k položce:_x000d_
k přivzdušňovacímu ventilu nutno zajistit přístup a dostatečný průtok vzduchu</t>
  </si>
  <si>
    <t>28349019R</t>
  </si>
  <si>
    <t>Dvířka revizní plná, min. 500x500 mm, D+M</t>
  </si>
  <si>
    <t>Poznámka k položce:_x000d_
povrchová úprava dle místa instalace (pod obklad/lakované)</t>
  </si>
  <si>
    <t>28349019R.1</t>
  </si>
  <si>
    <t>Dvířka revizní s mřížkou, min. 500x500 mm, D+M</t>
  </si>
  <si>
    <t>Poznámka k položce:_x000d_
s revizní mřížkou pro přivzdušňovací ventil, rozměr min. 200x200mm_x000d_
povrchová úprava dle místa instalace (pod obklad/lakované)</t>
  </si>
  <si>
    <t>28650015R</t>
  </si>
  <si>
    <t>D+M Protipožární tmel Intumex SN 310, pro plast vod pot. do DN50, oc pot. všechny DN</t>
  </si>
  <si>
    <t>Poznámka k položce:_x000d_
skutečná spotřeba dle skutečného provedení</t>
  </si>
  <si>
    <t>28615443.AR</t>
  </si>
  <si>
    <t>Kus čisticí HTRE D 110 mm PP, D+M</t>
  </si>
  <si>
    <t>28650014R</t>
  </si>
  <si>
    <t xml:space="preserve">D+M Manžeta protipožární Intumex RS 10  110-60 mm, pro potrubí, plech+laminát, červená</t>
  </si>
  <si>
    <t>28615445.AR</t>
  </si>
  <si>
    <t>D+M Kus čisticí HTRE D 160 mm PP</t>
  </si>
  <si>
    <t>722181212RY5</t>
  </si>
  <si>
    <t>Izolace návleková MIRELON Akustik tl. stěny 20 mm, vnitřní průměr 110 mm</t>
  </si>
  <si>
    <t>721273200RT3</t>
  </si>
  <si>
    <t xml:space="preserve">Souprava ventilační střešní HL, souprava větrací hlavice PP HL810  D 110 mm</t>
  </si>
  <si>
    <t>55162150.AR</t>
  </si>
  <si>
    <t>HL21 Vtok se zápachovou uzávěrkou DN 30</t>
  </si>
  <si>
    <t>28375464R</t>
  </si>
  <si>
    <t>Deska polystyrenová XPS 100mm, D+M</t>
  </si>
  <si>
    <t>Poznámka k položce:_x000d_
ochrana mělce uloženého svodného potrubí před zamrznutím</t>
  </si>
  <si>
    <t>722</t>
  </si>
  <si>
    <t>Vnitřní vodovod</t>
  </si>
  <si>
    <t>55111866R</t>
  </si>
  <si>
    <t>KEMPER mrazuvzdorný ventil FROSTI plus DN 15, 435 mm, chrom, D+M</t>
  </si>
  <si>
    <t>722171213R00</t>
  </si>
  <si>
    <t>Potrubí z PEHD, D 32 x 3,0 mm</t>
  </si>
  <si>
    <t>286971892R</t>
  </si>
  <si>
    <t>Přechodový konus PE TEGRA 1000 NG 1000/600 mm, žebrovaný, vč. litinového poklopu, B125</t>
  </si>
  <si>
    <t>286971886R</t>
  </si>
  <si>
    <t>Roura šacht. korugovaná TEGRA 1000 NG 1000/1000 mm, PP, SN 4, bez hrdla</t>
  </si>
  <si>
    <t>286971830R</t>
  </si>
  <si>
    <t>Dno šachet. TEGRA 1000 NG slepé PE KG</t>
  </si>
  <si>
    <t>28654692RR</t>
  </si>
  <si>
    <t>Přechod PE100 d32-PPR40ii, D+M</t>
  </si>
  <si>
    <t>28654692RR.1</t>
  </si>
  <si>
    <t>Přechod PE100 d63-PPR63i, D+M</t>
  </si>
  <si>
    <t>722171216R00</t>
  </si>
  <si>
    <t>Potrubí z PE100RC SDR11 63x5,8</t>
  </si>
  <si>
    <t>722171216R00.1</t>
  </si>
  <si>
    <t>Potrubí z PEHD, D 160 x 14,6 mm, chránička</t>
  </si>
  <si>
    <t>722231286R00</t>
  </si>
  <si>
    <t>Ventil redukční membránový PN1,6, G 2 (DN 50)</t>
  </si>
  <si>
    <t>722237142R00</t>
  </si>
  <si>
    <t>Kohout vod.kul.,2xvnější záv.GIACOMINI R253D DN 15</t>
  </si>
  <si>
    <t>722237134R00</t>
  </si>
  <si>
    <t>Kohout vod.kulový s vypouš.,GIACOMINI R250DS DN 32</t>
  </si>
  <si>
    <t>722237127R00</t>
  </si>
  <si>
    <t>Kohout vod.kul.,2xvnitř.záv.GIACOMINI R250D DN 65</t>
  </si>
  <si>
    <t>722237135R00</t>
  </si>
  <si>
    <t>Kohout vod.kulový s vypouš.,GIACOMINI R250DS DN 40</t>
  </si>
  <si>
    <t>722237125R00</t>
  </si>
  <si>
    <t>Kohout vod.kul.,2xvnitř.záv.GIACOMINI R250D DN 40</t>
  </si>
  <si>
    <t>722237662R00</t>
  </si>
  <si>
    <t>Sestava požárního vodovodu, DN20</t>
  </si>
  <si>
    <t>Poznámka k položce:_x000d_
K20 uzavírací kohout_x000d_
DN20 Ochranná armatura typ EA, tř. 2, např. Honeywell_x000d_
KV20 kohout s vypouštěním</t>
  </si>
  <si>
    <t>5511356981R</t>
  </si>
  <si>
    <t>Doplňování vody do topného systému, D+M</t>
  </si>
  <si>
    <t>Poznámka k položce:_x000d_
Kohout kulový vypouštěcí R621 3/4" Giacomini_x000d_
Zpětná klapka DN20_x000d_
Kulový kohout plnoprůtokový DN20</t>
  </si>
  <si>
    <t>44982680R</t>
  </si>
  <si>
    <t>Hydrantový systém s hadicí D19/30 nerez,plné dveře, na zeď, D+M</t>
  </si>
  <si>
    <t>722130232R00</t>
  </si>
  <si>
    <t>Potrubí z trub.závit.pozink.svařovan. 11343,DN 20</t>
  </si>
  <si>
    <t>42233580R</t>
  </si>
  <si>
    <t>Stonkový tlakoměr</t>
  </si>
  <si>
    <t>42233580R.1</t>
  </si>
  <si>
    <t>Stonkový teploměr</t>
  </si>
  <si>
    <t>734255145R00</t>
  </si>
  <si>
    <t>Ventil pojistný, GIACOMINI 6,0 bar</t>
  </si>
  <si>
    <t>Poznámka k položce:_x000d_
skutečně použitý pojistný ventil musí respektovat nejnižší tlakovou řadu použitých armatur a zařízení</t>
  </si>
  <si>
    <t>722237666R00</t>
  </si>
  <si>
    <t>Klapka zpětná,GIACOMINI DN 40</t>
  </si>
  <si>
    <t>722237666R00.1</t>
  </si>
  <si>
    <t>Klapka zpětná,GIACOMINI DN 50</t>
  </si>
  <si>
    <t>388R</t>
  </si>
  <si>
    <t>Dopojení na zásobníkový ohřívač</t>
  </si>
  <si>
    <t>Poznámka k položce:_x000d_
způsob dopojení dle skutečnosti</t>
  </si>
  <si>
    <t>722236516R00</t>
  </si>
  <si>
    <t>Filtr vod.,vel.oka 0,4mm,vnitřní závity HERZ DN 40</t>
  </si>
  <si>
    <t>722265247R00</t>
  </si>
  <si>
    <t>Vodoměr domovní DN 40/SV MTK-HWX/40/16</t>
  </si>
  <si>
    <t>722237136R00</t>
  </si>
  <si>
    <t>Kohout vod.kulový s vypouš.,GIACOMINI R250DS DN 50</t>
  </si>
  <si>
    <t>722237126R00</t>
  </si>
  <si>
    <t>Kohout vod.kul.,GIACOMINI R250D DN 50</t>
  </si>
  <si>
    <t>286143001R</t>
  </si>
  <si>
    <t>Trubka D20x3,4 FV Plast FV PPR FASER, D+M</t>
  </si>
  <si>
    <t>286143002R</t>
  </si>
  <si>
    <t>Trubka D25x4,2 FV Plast FV PPR FASER, D+M</t>
  </si>
  <si>
    <t>286143003R</t>
  </si>
  <si>
    <t>Trubka D32x5,4 FV Plast FV PPR FASER, D+M</t>
  </si>
  <si>
    <t>286143004R</t>
  </si>
  <si>
    <t>Trubka D40x6,7 FV Plast FV PPR FASER, D+M</t>
  </si>
  <si>
    <t>286143005R</t>
  </si>
  <si>
    <t>Trubka D50x8,4 FV Plast FV PPR FASER, D+M</t>
  </si>
  <si>
    <t>286143006R</t>
  </si>
  <si>
    <t>Trubka D63x10,5 FV Plast FV PPR FASER, D+M</t>
  </si>
  <si>
    <t>286143006R.1</t>
  </si>
  <si>
    <t>Trubka D75x12,5 FV Plast FV PPR FASER, D+M</t>
  </si>
  <si>
    <t>286143006R.2</t>
  </si>
  <si>
    <t>Trubka D90x15,0 FV Plast FV PPR FASER, D+M</t>
  </si>
  <si>
    <t>286143006R.3</t>
  </si>
  <si>
    <t>Trubka D110x18,3 FV Plast FV PPR FASER, D+M</t>
  </si>
  <si>
    <t>722181242RT7</t>
  </si>
  <si>
    <t>Izolace návleková MIRELON STABIL tl. stěny 13 mm, vnitřní průměr 22 mm, SV</t>
  </si>
  <si>
    <t>722181245RT8</t>
  </si>
  <si>
    <t>Izolace návleková MIRELON STABIL tl. stěny 20 mm, vnitřní průměr 22 mm TV</t>
  </si>
  <si>
    <t>722181242RT8</t>
  </si>
  <si>
    <t>Izolace návleková MIRELON STABIL tl. stěny 13 mm, vnitřní průměr 25 mm SV</t>
  </si>
  <si>
    <t>722181245RT8.1</t>
  </si>
  <si>
    <t>Izolace návlek Rockwoll flexorock tl. stěny 30mm, vnitřní průměr 25 mm TV</t>
  </si>
  <si>
    <t>631-547215R</t>
  </si>
  <si>
    <t>Izolace návleková MIRELON STABIL tl. stěny 13 mm, vnitřní průměr 32mm SV</t>
  </si>
  <si>
    <t>631-547215R.1</t>
  </si>
  <si>
    <t>Izolace návlek Rockwoll flexorock tl. stěny 40mm, vnitřní průměr 32mm TV</t>
  </si>
  <si>
    <t>722181245RV9</t>
  </si>
  <si>
    <t>Izolace návleková MIRELON STABIL tl. stěny 13 mm, vnitřní průměr 40 mm SV</t>
  </si>
  <si>
    <t>722181245RV9.1</t>
  </si>
  <si>
    <t>Izolace návlek Rockwoll flexorock tl. stěny 50mm, vnitřní průměr 40 mm TV</t>
  </si>
  <si>
    <t>722181242RW6</t>
  </si>
  <si>
    <t>Izolace návleková MIRELON STABIL tl. stěny 13 mm, vnitřní průměr 50 mm SV</t>
  </si>
  <si>
    <t>722181242RW6.1</t>
  </si>
  <si>
    <t>Izolace návlek Rockwoll flexorock tl. stěny 30mm, vnitřní průměr 50 mm TV</t>
  </si>
  <si>
    <t>722181242RW6.2</t>
  </si>
  <si>
    <t>Izolace návleková MIRELON STABIL tl. stěny 13 mm, vnitřní průměr 63 mm SV</t>
  </si>
  <si>
    <t>722181242RW6.3</t>
  </si>
  <si>
    <t>Izolace návleková MIRELON STABIL tl. stěny 40 mm, vnitřní průměr 63 mm TV</t>
  </si>
  <si>
    <t>722181242RW6.4</t>
  </si>
  <si>
    <t>Izolace návleková MIRELON STABIL tl. stěny 13 mm, vnitřní průměr 75 mm SV</t>
  </si>
  <si>
    <t>722181242RW6.5</t>
  </si>
  <si>
    <t>Izolace návlek Rockwoll flexorock tl. stěny 50mm, vnitřní průměr 75 mm TV</t>
  </si>
  <si>
    <t>722181242RW6.6</t>
  </si>
  <si>
    <t>Izolace návleková MIRELON STABIL tl. stěny 13 mm, vnitřní průměr 90 mm SV</t>
  </si>
  <si>
    <t>722181242RW6.7</t>
  </si>
  <si>
    <t>Izolace návlek Rockwoll flexorock tl. stěny 40mm, vnitřní průměr 90 mm TV</t>
  </si>
  <si>
    <t>722181242RW6.8</t>
  </si>
  <si>
    <t>Izolace návleková MIRELON STABIL tl. stěny 13 mm, vnitřní průměr 110 mm SV</t>
  </si>
  <si>
    <t>222260549R00</t>
  </si>
  <si>
    <t>Trubka KOPOFLEX 125, chránička, D+M</t>
  </si>
  <si>
    <t>722171216R00.2</t>
  </si>
  <si>
    <t>Potrubí z PEHD, d80, chránička</t>
  </si>
  <si>
    <t>738129414R00</t>
  </si>
  <si>
    <t>Nádoba expanzní např. Reflex DT100</t>
  </si>
  <si>
    <t>732421325R00</t>
  </si>
  <si>
    <t>Čerpadlo oběhové, Grundfos ALPHA2 25-60 N 130</t>
  </si>
  <si>
    <t>725</t>
  </si>
  <si>
    <t>Zařizovací předměty</t>
  </si>
  <si>
    <t>28653023.AR</t>
  </si>
  <si>
    <t>Podlahová vpusť z PVC Geberit se svislým vývodem, d 100 mm, nerezová mřížka</t>
  </si>
  <si>
    <t>Poznámka k položce:_x000d_
vpusť do technické místnosti se suchou klapkou</t>
  </si>
  <si>
    <t>725100001RA0</t>
  </si>
  <si>
    <t>Umyvadlo, baterie, zápachová uzávěrka</t>
  </si>
  <si>
    <t>Poznámka k položce:_x000d_
Dle knihy standardů_x000d_
vč. nosné konstrukce a příslušenství</t>
  </si>
  <si>
    <t>725100001RA0.1</t>
  </si>
  <si>
    <t>Umyvadlo, baterie, zápachová uzávěrka, pro INVALIDY</t>
  </si>
  <si>
    <t>Poznámka k položce:_x000d_
Dle knihy standardů_x000d_
vč. nosné konstrukce a příslušenství_x000d_
baterie s dlouhou pákou</t>
  </si>
  <si>
    <t>725100006RA0</t>
  </si>
  <si>
    <t>Klozet, modul pro suchý/mokrý proces, prkýnko,, tlačítko</t>
  </si>
  <si>
    <t>Poznámka k položce:_x000d_
Dle knihy standardů</t>
  </si>
  <si>
    <t>725100006RA0.1</t>
  </si>
  <si>
    <t>Klozet, modul pro suchý/mokrý proces, prkýnko,, tlačítko, pro INVALIDY</t>
  </si>
  <si>
    <t>Poznámka k položce:_x000d_
Dle knihy standardů_x000d_
tlačítko pro vzdálené splachování, madla, SOS tlačítko...</t>
  </si>
  <si>
    <t>725100002RA0</t>
  </si>
  <si>
    <t>Dřez, baterie, zápachová uzávěrka</t>
  </si>
  <si>
    <t>55162433.AR</t>
  </si>
  <si>
    <t>D+M HL406 uzávěrka zápachová podomítková DN 40/50, výtokový ventil 1/2"</t>
  </si>
  <si>
    <t>Poznámka k položce:_x000d_
příprava pro myčku</t>
  </si>
  <si>
    <t>28654741R</t>
  </si>
  <si>
    <t>D+M HL138N sifon kondenzační DN 40, s kuličkou</t>
  </si>
  <si>
    <t>286547RR</t>
  </si>
  <si>
    <t>D+M redukce flexi DN20-PP HT 40, např. MIDAS, vč. 1m trubičky DN20 flexi</t>
  </si>
  <si>
    <t>Poznámka k položce:_x000d_
vč. drobné bižuterie na upevnění, např. stahovací svěrná objímka_x000d_
+ případné tvarovky na propojení flexi potrubí DN20, dle skutečného provedení</t>
  </si>
  <si>
    <t>64271102R</t>
  </si>
  <si>
    <t>D+M Výlevka závěsná MIRA se sklopnou plast mřížkou, bílá, DN50</t>
  </si>
  <si>
    <t>Poznámka k položce:_x000d_
Dle knihy standardů_x000d_
vč. nosného rámu a příslušenství</t>
  </si>
  <si>
    <t>725829201RT1</t>
  </si>
  <si>
    <t>Montáž výlevkové baterie nástěnné chromové, včetně dodávky pákové baterie</t>
  </si>
  <si>
    <t>64250920R</t>
  </si>
  <si>
    <t>Urinál odsáv. LIVO přívod vnitřní, radar sen., síť, bílý, antivandal, D+M</t>
  </si>
  <si>
    <t>725100004RA0</t>
  </si>
  <si>
    <t>Sprchové stání, baterie, podlahová vpust</t>
  </si>
  <si>
    <t>341970191R</t>
  </si>
  <si>
    <t>Samoregulační topný kabel, D+M</t>
  </si>
  <si>
    <t>Poznámka k položce:_x000d_
Pmin 10W/m, teplotní odolnost do 50°C._x000d_
nadřazená regulace kabelu přístroj např. Devireg 330</t>
  </si>
  <si>
    <t>34196376R</t>
  </si>
  <si>
    <t>Termostat DEVIreg 330 s prostor.snímačem</t>
  </si>
  <si>
    <t>28654692R</t>
  </si>
  <si>
    <t>Objímka kovová s vrutem 20 - 25 mm PPR, D+M</t>
  </si>
  <si>
    <t>28654694R</t>
  </si>
  <si>
    <t>D+M Objímka kovová s vrutem 32 - 40 mm PPR, D+M</t>
  </si>
  <si>
    <t>28654696R</t>
  </si>
  <si>
    <t>D+M Objímka kovová s vrutem 50 - 63 mm PPR, D+M</t>
  </si>
  <si>
    <t>767883212RU5</t>
  </si>
  <si>
    <t>Objímka dvoušroubová, kombivrut + hmoždinka, FRS+, pro potrubí 75-90 mm</t>
  </si>
  <si>
    <t>767883212RU5.1</t>
  </si>
  <si>
    <t>Objímka dvoušroubová, kombivrut + hmoždinka, FRS+, pro potrubí 95 - 110 mm</t>
  </si>
  <si>
    <t>721x</t>
  </si>
  <si>
    <t>Kanalizační přípojka</t>
  </si>
  <si>
    <t>R</t>
  </si>
  <si>
    <t>Dopojení na stávající kanalizační revizní šachtu</t>
  </si>
  <si>
    <t>Poznámka k položce:_x000d_
Dle skutečného provedení_x000d_
Vnější potrubí vnitřní kanalizace bude do stávající revizní šachty prefabrikované DN1000 napojeno jádrovou navrtávkou DN150, co nejníže to bude technicky možné._x000d_
- Obnažení stávající revizní šachty, jádrová navrtávka DN150</t>
  </si>
  <si>
    <t>286959510R</t>
  </si>
  <si>
    <t>Dno šachtové DN 1000 GD průtočné 180° DN 160, D+M</t>
  </si>
  <si>
    <t>28695971R</t>
  </si>
  <si>
    <t>Prstenec DN 1000 včetně žebříku a těsnění v. 345mm, D+M</t>
  </si>
  <si>
    <t>Poznámka k položce:_x000d_
vč. poklopu B125, bez odvětrání</t>
  </si>
  <si>
    <t>13220.RA0.2</t>
  </si>
  <si>
    <t>Rozebrání komunikace v místě výkopu</t>
  </si>
  <si>
    <t>13220.RA0.3</t>
  </si>
  <si>
    <t>Oprava komunikace v místě výkopu</t>
  </si>
  <si>
    <t>722x</t>
  </si>
  <si>
    <t>Vodovodní přípojka</t>
  </si>
  <si>
    <t>42273320R1x</t>
  </si>
  <si>
    <t>Zrušení stávající vodovodní přípojky DN25 PP, D+M</t>
  </si>
  <si>
    <t>Poznámka k položce:_x000d_
Dle skutečného provedení, odpojení od řadu, zrušení stávající vodoměrné šachty, rozebrání a oprava povrchů</t>
  </si>
  <si>
    <t>42273320R</t>
  </si>
  <si>
    <t>Navrtávka na stávající řad DN100 PVC, D+M</t>
  </si>
  <si>
    <t>Poznámka k položce:_x000d_
uzávěrový pas ZAK 46 haku č. 5320 110-63_x000d_
rohový ventil domovní přípojky ZAK 46 č. 3161_x000d_
přechodka ZAK 46 - iso č. 6160_x000d_
zemní souprava teleskopická č. 9601_x000d_
uliční poklop samonivelační č. 1750 kasi_x000d_
podkladová deska: č. 3481 (provedení kasi)_x000d_
čtyřhran: č. 2156, č. 2157, č. 2158_x000d_
dle hloubky uložení stávajícího řadu - prodloužení vřetene: č. 7820, č. 7825_x000d_
šrouby a matice: č. 8810, č. 8830, č. 8840_x000d_
ploché těsnění: č. 3390, č. 3470</t>
  </si>
  <si>
    <t>893111121R00</t>
  </si>
  <si>
    <t>Šachta vodoměrná monolitická - 2,3x1,9x0,9m</t>
  </si>
  <si>
    <t>Poznámka k položce:_x000d_
Vodoměrná šachta dle standardů SmVaK, a.s., dle výkresové dokumentace_x000d_
vč. žebříku, úpravy vnitřních a vnějších povrchů, poklopu a systémových prostupů</t>
  </si>
  <si>
    <t>722236516R00.1</t>
  </si>
  <si>
    <t>Vodoměrná sestava dle návrhu</t>
  </si>
  <si>
    <t>Poznámka k položce:_x000d_
prostup do vodoměrné šachty prostupovým kusem GGG, potrubí pe dopojeno přes ISO-přírubu_x000d_
přechod příruba - závit DN50_x000d_
kulový uzávěr DN50_x000d_
filtr DN50 závitový_x000d_
uklidňovací kus délka &gt; 5xDN_x000d_
vodoměr, např enbra iarf/oarf DN50 dle standardů smvak, a.s._x000d_
uklidňovací kus délka &gt; 3xDN_x000d_
zpětná klapka DN50_x000d_
kulový uzávěr DN50_x000d_
přechod příruba - závit DN50_x000d_
univerzální navrtávací pas s kulovým kohoutem_x000d_
prostup z vodoměrné šachty prostupovým kusem GGG, potrubí pe dopojeno přes ISO-přírubu</t>
  </si>
  <si>
    <t>SO01_5 - Ústřední vytápění</t>
  </si>
  <si>
    <t>D1 - Tepelné čerpadlo + příslušenství</t>
  </si>
  <si>
    <t>D2 - Konvektory - KORAFLEX Optimal FKO - E</t>
  </si>
  <si>
    <t>D3 - Otopná tělesa - RADIK PLAN VERTIKAL - M</t>
  </si>
  <si>
    <t>D4 - Otopná tělesa - RADIK VK (VKL)</t>
  </si>
  <si>
    <t>D5 - Další otopná tělesa</t>
  </si>
  <si>
    <t>D6 - Potrubní rozvody</t>
  </si>
  <si>
    <t>D7 - Armatury</t>
  </si>
  <si>
    <t>D8 - Izolace</t>
  </si>
  <si>
    <t>D9 - Montážní materiál</t>
  </si>
  <si>
    <t xml:space="preserve">D10 - Přesuny strojů, zařízení a potrubí, přidružené výkony </t>
  </si>
  <si>
    <t xml:space="preserve">D11 - Komplexní zkoušky, zaregulování a obsluha </t>
  </si>
  <si>
    <t>Tepelné čerpadlo + příslušenství</t>
  </si>
  <si>
    <t>Pol174</t>
  </si>
  <si>
    <t>Kaskáda 2x TČ Convert AW14-3P, (SVT 20169) - výkon 14,5 kW (A2W35)</t>
  </si>
  <si>
    <t>Pol175</t>
  </si>
  <si>
    <t>Regulace xCC 7.02-2-RD</t>
  </si>
  <si>
    <t>Pol176</t>
  </si>
  <si>
    <t>Konzole pod venkovní jednotku - standart 40 cm "S"</t>
  </si>
  <si>
    <t>Pol177</t>
  </si>
  <si>
    <t>Montážní sada AW6-19</t>
  </si>
  <si>
    <t>Pol178</t>
  </si>
  <si>
    <t>Propojovací vedení AW6-19</t>
  </si>
  <si>
    <t>Pol179</t>
  </si>
  <si>
    <t>Magnetický filtr I-MAG XL 1"</t>
  </si>
  <si>
    <t>Pol180</t>
  </si>
  <si>
    <t>Vyrovnávací nádoba - ACH 250 ANU, topné. Těleso 3x6 kW, stacionární</t>
  </si>
  <si>
    <t>Pol181</t>
  </si>
  <si>
    <t>Zásobník TUV - R2BC 750, nepřímotopný, stacionární, smalt, izolace</t>
  </si>
  <si>
    <t>Pol182</t>
  </si>
  <si>
    <t>Topné těleso - TJ G 6/4"-6 - 6 kW, 3f, termostat, G 6/4"</t>
  </si>
  <si>
    <t>Pol183</t>
  </si>
  <si>
    <t>Trojcestný ventil přepínací - TUV/chlazení/bazén, DN25, sevopohon</t>
  </si>
  <si>
    <t>Pol184</t>
  </si>
  <si>
    <t>Sestava pro automatické dopouštění topné vody do otopného systému - dodávka dodavatele TČ</t>
  </si>
  <si>
    <t>Pol185</t>
  </si>
  <si>
    <t>Elektroinstalace pro TČ - podružný rozvaděč, prokabelování, teplotní čidla apod.</t>
  </si>
  <si>
    <t>Pol186</t>
  </si>
  <si>
    <t>Rozdělovač / sběrač kompaktní provedení REFLEX 80/60; Vmax 3,0 m3/h; počet hrdel 4 (včetně PUR pěnové izolace a stěnové konzole pro uchycení)</t>
  </si>
  <si>
    <t>Pol187</t>
  </si>
  <si>
    <t>Expanzní nádoba 50l - Reflex N50</t>
  </si>
  <si>
    <t>Pol188</t>
  </si>
  <si>
    <t>Oběhové čerpadlo Grundfoss Alpha2 25 - 60 180mm</t>
  </si>
  <si>
    <t>Konvektory - KORAFLEX Optimal FKO - E</t>
  </si>
  <si>
    <t>Pol189</t>
  </si>
  <si>
    <t>FKO-E 100/13/40 P</t>
  </si>
  <si>
    <t>Pol190</t>
  </si>
  <si>
    <t>FKO-E 220/13/40 P</t>
  </si>
  <si>
    <t>Pol191</t>
  </si>
  <si>
    <t>Ventil - Z-LREG-014 (P)</t>
  </si>
  <si>
    <t>Pol192</t>
  </si>
  <si>
    <t>Šroubení - Z-LREG-017 (P)</t>
  </si>
  <si>
    <t>Pol193</t>
  </si>
  <si>
    <t>Termoelektrický pohon TEP 230 (230V)</t>
  </si>
  <si>
    <t>Pol194</t>
  </si>
  <si>
    <t>Prostorový termostat SIEMENS RDE 100.1</t>
  </si>
  <si>
    <t>Otopná tělesa - RADIK PLAN VERTIKAL - M</t>
  </si>
  <si>
    <t>Pol195</t>
  </si>
  <si>
    <t>10-200060-V0P</t>
  </si>
  <si>
    <t>Pol196</t>
  </si>
  <si>
    <t>20-200060-V0P</t>
  </si>
  <si>
    <t>Pol197</t>
  </si>
  <si>
    <t>20-200090-V0P</t>
  </si>
  <si>
    <t>Pol198</t>
  </si>
  <si>
    <t>Ventil + šroubení s termostatickou hlavicí - KORADO HM (P)</t>
  </si>
  <si>
    <t>Pol199</t>
  </si>
  <si>
    <t>Konzole pro uchycení tělesa na stěnu</t>
  </si>
  <si>
    <t>Otopná tělesa - RADIK VK (VKL)</t>
  </si>
  <si>
    <t>Pol200</t>
  </si>
  <si>
    <t>11-060050-60</t>
  </si>
  <si>
    <t>Pol201</t>
  </si>
  <si>
    <t>11-060070-60</t>
  </si>
  <si>
    <t>Pol202</t>
  </si>
  <si>
    <t>11-060100-60</t>
  </si>
  <si>
    <t>Pol203</t>
  </si>
  <si>
    <t>11-060160-60</t>
  </si>
  <si>
    <t>Pol204</t>
  </si>
  <si>
    <t>11-060160-60 (levé provedení)</t>
  </si>
  <si>
    <t>Pol205</t>
  </si>
  <si>
    <t>11-060180-60</t>
  </si>
  <si>
    <t>Pol206</t>
  </si>
  <si>
    <t>11-060180-60 (levé provedení)</t>
  </si>
  <si>
    <t>Pol207</t>
  </si>
  <si>
    <t>21-060120-60</t>
  </si>
  <si>
    <t>Pol208</t>
  </si>
  <si>
    <t>22-060070-60</t>
  </si>
  <si>
    <t>Pol209</t>
  </si>
  <si>
    <t>22-060100-60</t>
  </si>
  <si>
    <t>Pol210</t>
  </si>
  <si>
    <t>22-060100-60 (levé provedení)</t>
  </si>
  <si>
    <t>Pol211</t>
  </si>
  <si>
    <t>22-060120-60</t>
  </si>
  <si>
    <t>Pol212</t>
  </si>
  <si>
    <t>22-060140-60</t>
  </si>
  <si>
    <t>Pol213</t>
  </si>
  <si>
    <t>Termostatická hlavice pro radik VK</t>
  </si>
  <si>
    <t>Pol214</t>
  </si>
  <si>
    <t>H ventil - Regulační šroubení VEKOLUX</t>
  </si>
  <si>
    <t>Další otopná tělesa</t>
  </si>
  <si>
    <t>Pol215</t>
  </si>
  <si>
    <t>Sálavý stropní panel ECOSUN 600 basic - výkon 600W (včetně uchycení pod strop)</t>
  </si>
  <si>
    <t>Pol216</t>
  </si>
  <si>
    <t>Elektrický topný žebřík - výkon min. 800W (šířka 750, výška 1215 mm)</t>
  </si>
  <si>
    <t>Potrubní rozvody</t>
  </si>
  <si>
    <t>Pol217</t>
  </si>
  <si>
    <t>Viega TEMPONOX 15x1 (nerezová ocel, lisovací) (včetně 20% tvarovek a uchycení)</t>
  </si>
  <si>
    <t>Pol218</t>
  </si>
  <si>
    <t>Viega TEMPONOX 18x1 (nerezová ocel, lisovací) (včetně 20% tvarovek a uchycení)</t>
  </si>
  <si>
    <t>Pol219</t>
  </si>
  <si>
    <t>Viega TEMPONOX 22x1,2 (nerezová ocel, lisovací) (včetně 20% tvarovek a uchycení)</t>
  </si>
  <si>
    <t>Pol220</t>
  </si>
  <si>
    <t>Viega TEMPONOX 28x1,2 (nerezová ocel, lisovací) (včetně 20% tvarovek a uchycení)</t>
  </si>
  <si>
    <t>Pol221</t>
  </si>
  <si>
    <t>Viega TEMPONOX 35x1,5 (nerezová ocel, lisovací) (včetně 20% tvarovek a uchycení)</t>
  </si>
  <si>
    <t>Pol222</t>
  </si>
  <si>
    <t>Viega TEMPONOX 42x1,5 (nerezová ocel, lisovací) (včetně 20% tvarovek a uchycení)</t>
  </si>
  <si>
    <t>Armatury</t>
  </si>
  <si>
    <t>Pol223</t>
  </si>
  <si>
    <t>Kulový kohout DN40 - závitový</t>
  </si>
  <si>
    <t>Pol224</t>
  </si>
  <si>
    <t>Kulový kohout DN32 - závitový</t>
  </si>
  <si>
    <t>Pol225</t>
  </si>
  <si>
    <t>Kulový kohout DN25 - závitový</t>
  </si>
  <si>
    <t>Pol226</t>
  </si>
  <si>
    <t>Kulový kohout DN15 - závitový</t>
  </si>
  <si>
    <t>Pol227</t>
  </si>
  <si>
    <t>Zpětná klapka DN25 - závitová</t>
  </si>
  <si>
    <t>Pol228</t>
  </si>
  <si>
    <t>Zpětná klapka DN32 - závitová</t>
  </si>
  <si>
    <t>Pol229</t>
  </si>
  <si>
    <t>Vypouštěcí kohout DN15</t>
  </si>
  <si>
    <t>Pol230</t>
  </si>
  <si>
    <t>Automatický odvzdušňovací ventil 1/2"</t>
  </si>
  <si>
    <t>Pol231</t>
  </si>
  <si>
    <t>Vyvažovací ventil IMI TA STAD - DN20</t>
  </si>
  <si>
    <t>Pol232</t>
  </si>
  <si>
    <t>Pojistný ventil 2,5 bar</t>
  </si>
  <si>
    <t>Pol233</t>
  </si>
  <si>
    <t>Jímkový teploměr potrubní</t>
  </si>
  <si>
    <t>Izolace</t>
  </si>
  <si>
    <t>Pol234</t>
  </si>
  <si>
    <t>Potrubní izolace min. U=0,039 w/m2K, s AL folií pro potrubí vnější průměr 15 mm (tloušťka dle technické zprávy)</t>
  </si>
  <si>
    <t>Pol235</t>
  </si>
  <si>
    <t>Potrubní izolace min. U=0,039 w/m2K, s AL folií pro potrubí vnější průměr 18 mm (tloušťka dle technické zprávy)</t>
  </si>
  <si>
    <t>Pol236</t>
  </si>
  <si>
    <t>Potrubní izolace min. U=0,039 w/m2K, s AL folií pro potrubí vnější průměr 22 mm (tloušťka dle technické zprávy)</t>
  </si>
  <si>
    <t>Pol237</t>
  </si>
  <si>
    <t>Potrubní izolace min. U=0,039 w/m2K, s AL folií pro potrubí vnější průměr 28 mm (tloušťka dle technické zprávy)</t>
  </si>
  <si>
    <t>Pol238</t>
  </si>
  <si>
    <t>Potrubní izolace min. U=0,039 w/m2K, s AL folií pro potrubí vnější průměr 32 mm (tloušťka dle technické zprávy)</t>
  </si>
  <si>
    <t>Pol239</t>
  </si>
  <si>
    <t>Potrubní izolace min. U=0,039 w/m2K, s AL folií pro potrubí vnější průměr 42 mm (tloušťka dle technické zprávy)</t>
  </si>
  <si>
    <t>Pol240</t>
  </si>
  <si>
    <t>D10</t>
  </si>
  <si>
    <t>Pol241</t>
  </si>
  <si>
    <t>D11</t>
  </si>
  <si>
    <t>Pol242</t>
  </si>
  <si>
    <t>Komplexní vyzkoušení - napuštění systému, tlaková zkouška apod.</t>
  </si>
  <si>
    <t>Pol243</t>
  </si>
  <si>
    <t>Pol244</t>
  </si>
  <si>
    <t>Pol245</t>
  </si>
  <si>
    <t>Doprava TČ</t>
  </si>
  <si>
    <t>SO03 - Přípojka elektro</t>
  </si>
  <si>
    <t>D4 - 4. Uzemnění</t>
  </si>
  <si>
    <t xml:space="preserve">D5 - 5. Zemní práce </t>
  </si>
  <si>
    <t>D7 - 7. Ostatní náklady</t>
  </si>
  <si>
    <t>D8 - 8. HZS</t>
  </si>
  <si>
    <t>Pol118</t>
  </si>
  <si>
    <t>Kabel CYKY 4x10</t>
  </si>
  <si>
    <t>Pol119</t>
  </si>
  <si>
    <t>Kabel CYKY 4Jx16</t>
  </si>
  <si>
    <t>Pol120</t>
  </si>
  <si>
    <t>Kabel CYKY 5Jx1,5</t>
  </si>
  <si>
    <t>Pol121</t>
  </si>
  <si>
    <t>Kabel AYKY 4x95</t>
  </si>
  <si>
    <t>Pol122</t>
  </si>
  <si>
    <t>Roura 120mm, PVC, vč víka</t>
  </si>
  <si>
    <t>Pol123</t>
  </si>
  <si>
    <t>Trubka KOPOFLEX o40</t>
  </si>
  <si>
    <t>Pol124</t>
  </si>
  <si>
    <t>Trubka KOPOFLEX o110</t>
  </si>
  <si>
    <t>Pol125</t>
  </si>
  <si>
    <t>Pol126</t>
  </si>
  <si>
    <t>Rozvaděč měření RE 2 měření ( 3/40A + HDO včetně vypínače pro FVE + 3/50A + HDO ) včetně pilíře, typový plastový</t>
  </si>
  <si>
    <t>Pol127</t>
  </si>
  <si>
    <t>Kabelová skřín SS300 včetně pílíře, plastový, typový</t>
  </si>
  <si>
    <t>Pol128</t>
  </si>
  <si>
    <t>Pojistková sada 3x 100A, 3x125A</t>
  </si>
  <si>
    <t>Pol129</t>
  </si>
  <si>
    <t>Doplnění rozvaděče NN trafostanice RST/1099/4624</t>
  </si>
  <si>
    <t>Pol130</t>
  </si>
  <si>
    <t>Ukončení vodičů v rozvaděči – do 4x120</t>
  </si>
  <si>
    <t>4. Uzemnění</t>
  </si>
  <si>
    <t xml:space="preserve">5. Zemní práce </t>
  </si>
  <si>
    <t>Pol131</t>
  </si>
  <si>
    <t xml:space="preserve">Výkop rýhy vč. záhozu a suvisejících prací  35/100 včetně úpravy povrchu</t>
  </si>
  <si>
    <t>Pol132</t>
  </si>
  <si>
    <t xml:space="preserve">Folie výstražná PVC  š = 33</t>
  </si>
  <si>
    <t>Pol133</t>
  </si>
  <si>
    <t>Beton žlab TK1</t>
  </si>
  <si>
    <t>Pol134</t>
  </si>
  <si>
    <t>Geometrické zaměření trasy</t>
  </si>
  <si>
    <t>Pol135</t>
  </si>
  <si>
    <t>Vytýčení kabelové trasy ei, plyn</t>
  </si>
  <si>
    <t>km</t>
  </si>
  <si>
    <t>Pol136</t>
  </si>
  <si>
    <t>Pískové lože se zásypem</t>
  </si>
  <si>
    <t>Pol137</t>
  </si>
  <si>
    <t>Provizorní úprava rýhy zeminou</t>
  </si>
  <si>
    <t>Pol138</t>
  </si>
  <si>
    <t>Základ pro pilíř a RE</t>
  </si>
  <si>
    <t>Pol139</t>
  </si>
  <si>
    <t>Solarix DROP1000 8 vláken 9/125 SXKO-DROP-8-OS-LSOH</t>
  </si>
  <si>
    <t>Pol140</t>
  </si>
  <si>
    <t>DuraMulti 4x14/10mm</t>
  </si>
  <si>
    <t>7. Ostatní náklady</t>
  </si>
  <si>
    <t>Pol141</t>
  </si>
  <si>
    <t>Jiné materiály, montáž, atd., neuvedené výše, ale které je nutné zahrnout do celkového rozsahu prací podle výkresů a praxe dodavatele. Bude odsouhlaseno investorem</t>
  </si>
  <si>
    <t>8. HZS</t>
  </si>
  <si>
    <t>Pol142</t>
  </si>
  <si>
    <t>Koordinace s čez</t>
  </si>
  <si>
    <t>Pol143</t>
  </si>
  <si>
    <t>SO04 - Dopravní řešení</t>
  </si>
  <si>
    <t>Bohumín</t>
  </si>
  <si>
    <t xml:space="preserve"> </t>
  </si>
  <si>
    <t>Projekce DS s.r.o.</t>
  </si>
  <si>
    <t xml:space="preserve">    5 - Komunikace pozemní</t>
  </si>
  <si>
    <t xml:space="preserve">    997 - Doprava suti a vybouraných hmot</t>
  </si>
  <si>
    <t>VRN - Vedlejší rozpočtové náklady</t>
  </si>
  <si>
    <t xml:space="preserve">    VRN1 - Průzkumné, zeměměřičské a projektové práce</t>
  </si>
  <si>
    <t xml:space="preserve">    VRN3 - Zařízení staveniště</t>
  </si>
  <si>
    <t xml:space="preserve">    VRN4 - Inženýrská činnost</t>
  </si>
  <si>
    <t>113106123</t>
  </si>
  <si>
    <t>Rozebrání dlažeb ze zámkových dlaždic komunikací pro pěší ručně</t>
  </si>
  <si>
    <t>725838856</t>
  </si>
  <si>
    <t>"dojde ke zpětnému předláždění"76,50</t>
  </si>
  <si>
    <t>113202111</t>
  </si>
  <si>
    <t>Vytrhání obrub krajníků obrubníků stojatých</t>
  </si>
  <si>
    <t>99674864</t>
  </si>
  <si>
    <t>122151102</t>
  </si>
  <si>
    <t>Odkopávky a prokopávky nezapažené v hornině třídy těžitelnosti I skupiny 1 a 2 objem do 50 m3 strojně</t>
  </si>
  <si>
    <t>-1521486592</t>
  </si>
  <si>
    <t>129951121</t>
  </si>
  <si>
    <t>Bourání zdiva z betonu prostého neprokládaného v odkopávkách nebo prokopávkách strojně</t>
  </si>
  <si>
    <t>-2040652416</t>
  </si>
  <si>
    <t>162651112</t>
  </si>
  <si>
    <t>Vodorovné přemístění přes 4 000 do 5000 m výkopku/sypaniny z horniny třídy těžitelnosti I skupiny 1 až 3</t>
  </si>
  <si>
    <t>-1402907841</t>
  </si>
  <si>
    <t>23,122</t>
  </si>
  <si>
    <t>"zpětné zasypání"-12,00</t>
  </si>
  <si>
    <t>-1508783079</t>
  </si>
  <si>
    <t>48,30</t>
  </si>
  <si>
    <t>"zpětné využití výkopku"-(3,10+9,20)</t>
  </si>
  <si>
    <t>613456728</t>
  </si>
  <si>
    <t>36*2 "Přepočtené koeficientem množství</t>
  </si>
  <si>
    <t>171151103</t>
  </si>
  <si>
    <t>Uložení sypaniny z hornin soudržných do násypů zhutněných strojně</t>
  </si>
  <si>
    <t>-563446427</t>
  </si>
  <si>
    <t>1814564788</t>
  </si>
  <si>
    <t>36*1,8 "Přepočtené koeficientem množství</t>
  </si>
  <si>
    <t>171251101</t>
  </si>
  <si>
    <t>Uložení sypaniny do násypů nezhutněných strojně</t>
  </si>
  <si>
    <t>974151292</t>
  </si>
  <si>
    <t>"zpětné využití výkopku"(3,10+9,20)</t>
  </si>
  <si>
    <t>181111111</t>
  </si>
  <si>
    <t>Plošná úprava terénu do 500 m2 zemina skupiny 1 až 4 nerovnosti přes 50 do 100 mm v rovinně a svahu do 1:5</t>
  </si>
  <si>
    <t>-1804184737</t>
  </si>
  <si>
    <t>181411131</t>
  </si>
  <si>
    <t>Založení parkového trávníku výsevem pl do 1000 m2 v rovině a ve svahu do 1:5</t>
  </si>
  <si>
    <t>343317874</t>
  </si>
  <si>
    <t>00572410</t>
  </si>
  <si>
    <t>osivo směs travní parková</t>
  </si>
  <si>
    <t>1013574325</t>
  </si>
  <si>
    <t>92*0,02 "Přepočtené koeficientem množství</t>
  </si>
  <si>
    <t>1148369738</t>
  </si>
  <si>
    <t>"zámková dlažba tl. 60 mm - chodník"14,60+30,30+101,00</t>
  </si>
  <si>
    <t>145,9*1,15 "Přepočtené koeficientem množství</t>
  </si>
  <si>
    <t>339921132</t>
  </si>
  <si>
    <t>Osazování betonových palisád do betonového základu v řadě výšky prvku přes 0,5 do 1 m</t>
  </si>
  <si>
    <t>-1271737308</t>
  </si>
  <si>
    <t>10,50+8,60+3,20</t>
  </si>
  <si>
    <t>59228413</t>
  </si>
  <si>
    <t>palisáda tyčová kruhová betonová š. 100 mm v 800mm přírodní</t>
  </si>
  <si>
    <t>-593147980</t>
  </si>
  <si>
    <t>22,3*10 "Přepočtené koeficientem množství</t>
  </si>
  <si>
    <t>Komunikace pozemní</t>
  </si>
  <si>
    <t>564801112</t>
  </si>
  <si>
    <t>Podklad z drti fr 4/8 plochy přes 100 m2 tl 40 mm</t>
  </si>
  <si>
    <t>-2045981157</t>
  </si>
  <si>
    <t>564861111</t>
  </si>
  <si>
    <t>Podklad ze štěrkodrtě ŠD plochy přes 100 m2 tl 200 mm</t>
  </si>
  <si>
    <t>-1244521943</t>
  </si>
  <si>
    <t>145,9*1,1 "Přepočtené koeficientem množství</t>
  </si>
  <si>
    <t>596211122</t>
  </si>
  <si>
    <t>Kladení zámkové dlažby komunikací pro pěší ručně tl 60 mm skupiny B pl přes 100 do 300 m2</t>
  </si>
  <si>
    <t>-956412723</t>
  </si>
  <si>
    <t>59245018</t>
  </si>
  <si>
    <t>dlažba skladebná betonová 200x100mm tl 60mm přírodní</t>
  </si>
  <si>
    <t>733517496</t>
  </si>
  <si>
    <t>145,9*1,01 "Přepočtené koeficientem množství</t>
  </si>
  <si>
    <t>916131213</t>
  </si>
  <si>
    <t>Osazení silničního obrubníku betonového stojatého s boční opěrou do lože z betonu prostého</t>
  </si>
  <si>
    <t>-835652075</t>
  </si>
  <si>
    <t>29,30+50,20</t>
  </si>
  <si>
    <t>59217019</t>
  </si>
  <si>
    <t>obrubník betonový chodníkový 1000x100x200mm</t>
  </si>
  <si>
    <t>-1375305062</t>
  </si>
  <si>
    <t>9,00+7,60+23,60+7,00+3,00</t>
  </si>
  <si>
    <t>59217017</t>
  </si>
  <si>
    <t>obrubník betonový chodníkový 1000x100x250mm</t>
  </si>
  <si>
    <t>530737775</t>
  </si>
  <si>
    <t>12,10+11,20+6,00</t>
  </si>
  <si>
    <t>997</t>
  </si>
  <si>
    <t>Doprava suti a vybouraných hmot</t>
  </si>
  <si>
    <t>997221571</t>
  </si>
  <si>
    <t>Vodorovná doprava vybouraných hmot do 1 km</t>
  </si>
  <si>
    <t>-1633950949</t>
  </si>
  <si>
    <t>997221579</t>
  </si>
  <si>
    <t>Příplatek ZKD 1 km u vodorovné dopravy vybouraných hmot</t>
  </si>
  <si>
    <t>-347841152</t>
  </si>
  <si>
    <t>10,272*11 "Přepočtené koeficientem množství</t>
  </si>
  <si>
    <t>997221615</t>
  </si>
  <si>
    <t>Poplatek za uložení na skládce (skládkovné) stavebního odpadu betonového kód odpadu 17 01 01</t>
  </si>
  <si>
    <t>200615212</t>
  </si>
  <si>
    <t>10,250</t>
  </si>
  <si>
    <t>998223011</t>
  </si>
  <si>
    <t>Přesun hmot pro pozemní komunikace s krytem dlážděným</t>
  </si>
  <si>
    <t>1459557955</t>
  </si>
  <si>
    <t>711161275</t>
  </si>
  <si>
    <t>Provedení izolace proti zemní vlhkosti svislé z nopové fólie výška nopu přes 20 do 60 mm</t>
  </si>
  <si>
    <t>-756422751</t>
  </si>
  <si>
    <t>28323137</t>
  </si>
  <si>
    <t>fólie profilovaná (nopová) drenážní HDPE s výškou nopů 40mm</t>
  </si>
  <si>
    <t>-869023953</t>
  </si>
  <si>
    <t>57,5*1,221 "Přepočtené koeficientem množství</t>
  </si>
  <si>
    <t>762111811</t>
  </si>
  <si>
    <t>Demontáž dřevěné budky vč. odvozu</t>
  </si>
  <si>
    <t>-15564062</t>
  </si>
  <si>
    <t>VRN</t>
  </si>
  <si>
    <t>VRN1</t>
  </si>
  <si>
    <t>Průzkumné, zeměměřičské a projektové práce</t>
  </si>
  <si>
    <t>013002000</t>
  </si>
  <si>
    <t>Vytyčení stavby</t>
  </si>
  <si>
    <t>1024</t>
  </si>
  <si>
    <t>-253979772</t>
  </si>
  <si>
    <t>VRN3</t>
  </si>
  <si>
    <t>Zařízení staveniště</t>
  </si>
  <si>
    <t>030001000</t>
  </si>
  <si>
    <t>Zařízení staveniště - zřízení + provoz + dostranění (oplcení, zábrana, skladovací plochy a objekty, mobilní buňky, apod.)</t>
  </si>
  <si>
    <t>1255835655</t>
  </si>
  <si>
    <t>VRN4</t>
  </si>
  <si>
    <t>Inženýrská činnost</t>
  </si>
  <si>
    <t>040001000</t>
  </si>
  <si>
    <t>Vytyčení stávajících inženýrských sítí</t>
  </si>
  <si>
    <t>1709637429</t>
  </si>
  <si>
    <t>043002000</t>
  </si>
  <si>
    <t>Kontrolní zkoušky ((statická zatěžovací zkouška podloží 1x na 1000m2)</t>
  </si>
  <si>
    <t>521966110</t>
  </si>
  <si>
    <t>045002000</t>
  </si>
  <si>
    <t>Dokumentace skutečného provedení stavby</t>
  </si>
  <si>
    <t>771701902</t>
  </si>
  <si>
    <t>SO05 - Vedlejší rozpočtové náklady</t>
  </si>
  <si>
    <t xml:space="preserve">    VRN1 - Průzkumné, geodetické a projektové práce</t>
  </si>
  <si>
    <t xml:space="preserve">    VRN6 - Územní vlivy</t>
  </si>
  <si>
    <t xml:space="preserve">    VRN7 - Provozní vlivy</t>
  </si>
  <si>
    <t xml:space="preserve">    VRN9 - Ostatní náklady</t>
  </si>
  <si>
    <t>Průzkumné, geodetické a projektové práce</t>
  </si>
  <si>
    <t>010001000</t>
  </si>
  <si>
    <t>Vytýčení stávajícíh inženýrských sítí před zahájením stavby</t>
  </si>
  <si>
    <t>1527470218</t>
  </si>
  <si>
    <t>011002000</t>
  </si>
  <si>
    <t>Průzkumné práce - posouzení základové spáry statikem</t>
  </si>
  <si>
    <t>-1667196927</t>
  </si>
  <si>
    <t>012103000</t>
  </si>
  <si>
    <t>Geodetické práce před výstavbou včetně zřízení laviček - vytýčení stavby</t>
  </si>
  <si>
    <t>1578931574</t>
  </si>
  <si>
    <t>012203000</t>
  </si>
  <si>
    <t>Geodetické práce při provádění stavby</t>
  </si>
  <si>
    <t>1782787154</t>
  </si>
  <si>
    <t>012303000</t>
  </si>
  <si>
    <t xml:space="preserve">Geodetické práce po výstavbě - zaměření </t>
  </si>
  <si>
    <t>1737524743</t>
  </si>
  <si>
    <t>012403000</t>
  </si>
  <si>
    <t>geometrické plány pro vklad do katastru</t>
  </si>
  <si>
    <t>1880298844</t>
  </si>
  <si>
    <t>109558583</t>
  </si>
  <si>
    <t>034002000</t>
  </si>
  <si>
    <t>Zabezpečení staveniště - oplocení včetně demontáže</t>
  </si>
  <si>
    <t>komplt.</t>
  </si>
  <si>
    <t>1685943281</t>
  </si>
  <si>
    <t>035103001</t>
  </si>
  <si>
    <t>Pronájem ploch pro skládky, pracovní plochy</t>
  </si>
  <si>
    <t>-1016026293</t>
  </si>
  <si>
    <t>039002000</t>
  </si>
  <si>
    <t>Zrušení zařízení staveniště</t>
  </si>
  <si>
    <t>-1832549202</t>
  </si>
  <si>
    <t>042503000</t>
  </si>
  <si>
    <t>Plán BOZP na staveništi</t>
  </si>
  <si>
    <t>98182245</t>
  </si>
  <si>
    <t>VRN6</t>
  </si>
  <si>
    <t>Územní vlivy</t>
  </si>
  <si>
    <t>065103000</t>
  </si>
  <si>
    <t>Mimostaveništní doprava materiálů a výrobků</t>
  </si>
  <si>
    <t>1990702692</t>
  </si>
  <si>
    <t>"doprava kontejnerů na stavbu vč. osazení" 1</t>
  </si>
  <si>
    <t>VRN7</t>
  </si>
  <si>
    <t>Provozní vlivy</t>
  </si>
  <si>
    <t>032603000</t>
  </si>
  <si>
    <t>Mytí a čištění vozidel při výjezdu</t>
  </si>
  <si>
    <t>1540961894</t>
  </si>
  <si>
    <t>034303000</t>
  </si>
  <si>
    <t>Dopravní značení na staveništi dočasné</t>
  </si>
  <si>
    <t>komplet</t>
  </si>
  <si>
    <t>-953373414</t>
  </si>
  <si>
    <t>072002000</t>
  </si>
  <si>
    <t>Čištění vozovky po dobu výstavby</t>
  </si>
  <si>
    <t>-689539098</t>
  </si>
  <si>
    <t>VRN9</t>
  </si>
  <si>
    <t>Ostatní náklady</t>
  </si>
  <si>
    <t>013254000</t>
  </si>
  <si>
    <t>-145218892</t>
  </si>
  <si>
    <t>034503000</t>
  </si>
  <si>
    <t>Informační tabule na staveništi - publicita</t>
  </si>
  <si>
    <t>340779027</t>
  </si>
  <si>
    <t>045203000</t>
  </si>
  <si>
    <t>Kompletační činnost -předání a převzetí díla</t>
  </si>
  <si>
    <t>20900055</t>
  </si>
  <si>
    <t>045303000</t>
  </si>
  <si>
    <t>Koordinační činnost</t>
  </si>
  <si>
    <t>-460623499</t>
  </si>
  <si>
    <t>090001000</t>
  </si>
  <si>
    <t>Ostatní náklady - spolupráce při kolaudaci stavby</t>
  </si>
  <si>
    <t>-1965941963</t>
  </si>
  <si>
    <t>Poznámka k položce:_x000d_
BOZP, označení staveniště, dopravní značení, čištění staveniště</t>
  </si>
  <si>
    <t>SEZNAM FIGUR</t>
  </si>
  <si>
    <t>Výměra</t>
  </si>
  <si>
    <t>SO01/ SO01_1</t>
  </si>
  <si>
    <t>391,680</t>
  </si>
  <si>
    <t>Použití figury:</t>
  </si>
  <si>
    <t>(44,590+3,420+3,420+3,420+3,420+3,420+3,420+4,200+4,200+4,200+3,420+3,430)*0,75</t>
  </si>
  <si>
    <t>302,940</t>
  </si>
  <si>
    <t>(44,590+3,420+3,420+3,420+3,420+3,420+3,420+4,200+4,200+4,200+3,420+3,430)*0,55</t>
  </si>
  <si>
    <t>(0,600+0,600)*0,5 "základy pro TČ"</t>
  </si>
  <si>
    <t>0,850*0,95 "základ pod venkovní umývárnou"</t>
  </si>
  <si>
    <t>57,000*0,5*0,5</t>
  </si>
  <si>
    <t>1,499*1,3</t>
  </si>
  <si>
    <t>(2,443+2,500+2,500+2,500+2,503+2,500+2,500+2,500+2,500+2,505+2,500+2,442+1,800+2,050+1,800+2,442+2,500+1,250+2,242+2,500+2,500+2,243+1,250+2,500+2,500+2,500+2,500+2,500+2,443+1,812+2,050+1,795)*0,5</t>
  </si>
  <si>
    <t>(0,893+0,893)*0,5</t>
  </si>
  <si>
    <t>226,720</t>
  </si>
  <si>
    <t>226,720*0,05</t>
  </si>
  <si>
    <t>11,000"prostupy pro VZT"</t>
  </si>
  <si>
    <t>19,000"pro ležatou kanalizaci"</t>
  </si>
  <si>
    <t>81,333*0,7</t>
  </si>
  <si>
    <t>17,000</t>
  </si>
  <si>
    <t>81,333*0,5</t>
  </si>
  <si>
    <t>294,220 "1.NP"</t>
  </si>
  <si>
    <t>285,190 "2.NP"</t>
  </si>
  <si>
    <t>294,220"podlaha 1.NP"</t>
  </si>
  <si>
    <t>285,190</t>
  </si>
  <si>
    <t>285,190"podlaha 2.NP"</t>
  </si>
  <si>
    <t>293,560</t>
  </si>
  <si>
    <t>285,190"střešní plášť 1.NP"</t>
  </si>
  <si>
    <t>293,560 "střešní plášť 2.NP"</t>
  </si>
  <si>
    <t>293,560"střešní plášť 2.NP"</t>
  </si>
  <si>
    <t>12,000</t>
  </si>
  <si>
    <t>9,000</t>
  </si>
  <si>
    <t>4,000</t>
  </si>
  <si>
    <t>VV0031</t>
  </si>
  <si>
    <t>Výkaz (31)</t>
  </si>
  <si>
    <t>(16,780+16,810)</t>
  </si>
  <si>
    <t>(2,785+2,785+2,785+32,785+2,760)*2,65</t>
  </si>
  <si>
    <t>-6*(0,9*2,02)</t>
  </si>
  <si>
    <t>-1*(1*2,02)</t>
  </si>
  <si>
    <t>(2,797+1,850+2,797+3,553+1,500+2,810+14,833+4,468+2,785)*2,65</t>
  </si>
  <si>
    <t>-1*(0,8*2,02)</t>
  </si>
  <si>
    <t>(6,338+6,353+6,325+6,338+6,325+6,333+6,338+6,338+6,338+6,334+6,338+6,338+6,338+6,338+6,338+6,338)*2,65</t>
  </si>
  <si>
    <t>(7,650+7,651+6,338+6,353+6,337+6,334+6,314+6,338+6,338+6,338+7,651+7,651)*2,65</t>
  </si>
  <si>
    <t>(2,822+1,718)*2,65</t>
  </si>
  <si>
    <t>-0,8*2,085</t>
  </si>
  <si>
    <t>2,810*2,65</t>
  </si>
  <si>
    <t>-0,9*2,02</t>
  </si>
  <si>
    <t>(4,782+1,735+2,826)*2,65</t>
  </si>
  <si>
    <t>-0,8*2,02*2</t>
  </si>
  <si>
    <t>2,822*2,65</t>
  </si>
  <si>
    <t>2,799*2,65</t>
  </si>
  <si>
    <t>2,088*2,65</t>
  </si>
  <si>
    <t>(1,900+1,950+2,012+3,010+2,408+3,200+1,747+0,913+0,910+0,910+1,578+1,572+0,826+1,056)*2,65</t>
  </si>
  <si>
    <t>(2,628+1,850+0,910+0,910+1,565+1,565+1,197)*2,65</t>
  </si>
  <si>
    <t>7,000*2,65</t>
  </si>
  <si>
    <t>3,000*2,65</t>
  </si>
  <si>
    <t>2,000*2,65</t>
  </si>
  <si>
    <t>(0,520+0,520+0,515+0,520+0,520+0,397)*2,65</t>
  </si>
  <si>
    <t>(0,393+0,466+0,520+0,546)*2,65</t>
  </si>
  <si>
    <t>(2,012+1,500+2,449+2,936+1,100+2,823+0,923)*2,65</t>
  </si>
  <si>
    <t>(2,823+0,910)*2,65</t>
  </si>
  <si>
    <t>7,000"1.NP"</t>
  </si>
  <si>
    <t>2,000"2.NP"</t>
  </si>
  <si>
    <t>6,673*2,65</t>
  </si>
  <si>
    <t>(62,118+4,799)*3</t>
  </si>
  <si>
    <t>(7,238+42,239+4,818)*2,85</t>
  </si>
  <si>
    <t>(12,088+11,912)*2,85</t>
  </si>
  <si>
    <t>(140,130+62,600+62,570+240,040)</t>
  </si>
  <si>
    <t>-(2,300+0,730+0,730+1,670+1,660+4,250+6,510+6,510+6,510+6,510+0,730+0,730+2,300+2,630+2,630+2,760+6,510+6,510+6,510+6,510+1,670+1,380+1,380+1,380+1,380+1,380+1,380+1,380+1,380+1,380+1,330+1,430+2,060+1,670+1,670+1,370+1,370+1,380+1,370+1,400)</t>
  </si>
  <si>
    <t>(33,170+62,160)</t>
  </si>
  <si>
    <t>VV0049</t>
  </si>
  <si>
    <t>Výkaz (49)</t>
  </si>
  <si>
    <t>"vnitřní schodiště"</t>
  </si>
  <si>
    <t>(2,864+3,199)*2</t>
  </si>
  <si>
    <t>(2,785+2,785+2,785+32,785+2,760+6,338+6,353+6,325+6,338+6,325+6,333+6,338+6,338+6,338+6,334+6,338+6,338+6,338+6,338+6,338+6,338+2,822+1,718+4,782+1,735+2,826+2,799)</t>
  </si>
  <si>
    <t>(2,797+1,850+2,797+3,553+1,500+2,810+14,833+4,468+2,785+7,650+7,651+6,338+6,353+6,337+6,334+6,314+6,338+6,338+6,338+7,651+7,651+2,810+2,822+2,088)</t>
  </si>
  <si>
    <t>(1,900+1,950+2,012+3,010+2,408+3,200+1,747+0,913+0,910+0,910+1,578+1,572+0,826+1,056+7,000+2,000+0,520+0,520+0,515+0,520+0,520+0,397+62,118+4,799)</t>
  </si>
  <si>
    <t>(2,628+1,850+0,910+0,910+1,565+1,565+1,197+3,000+3,000+0,393+0,466+0,520+0,546+7,238+42,239+4,818+12,088+11,912)</t>
  </si>
  <si>
    <t>14,000"1.NP"</t>
  </si>
  <si>
    <t>13,000"2.NP"</t>
  </si>
  <si>
    <t>VV0053</t>
  </si>
  <si>
    <t>Výkaz (53)</t>
  </si>
  <si>
    <t>(5,130+5,000+4,870+7,980+6,850+1,400+2,950+9,800+6,130)</t>
  </si>
  <si>
    <t>(9,800+6,120+1,640)</t>
  </si>
  <si>
    <t>(59,210+4,120+35,440+11,780+35,440+35,440+17,010+11,970+4,610)</t>
  </si>
  <si>
    <t>(37,860+3,940+3,340+16,990+12,960+35,440+35,440+13,370+7,150+1,990+22,820+49,000)</t>
  </si>
  <si>
    <t>(59,210+4,120+5,130+5,000+4,870+35,440+7,980+6,850+11,780+1,400+2,950+35,440+9,800+6,130+35,440+17,010+11,970+4,610)</t>
  </si>
  <si>
    <t>(37,860+3,940+3,340+16,990+12,960+35,440+9,800+6,120+35,440+13,370+7,150+1,990+1,640+22,820+49,000)</t>
  </si>
  <si>
    <t>(1,400+1,990+1,640)</t>
  </si>
  <si>
    <t>(5,130+5,000+4,870+6,850+6,130+11,970) "R10"</t>
  </si>
  <si>
    <t>(7,980+9,800) "R11"</t>
  </si>
  <si>
    <t>(3,340+6,120+1,640) "R10"</t>
  </si>
  <si>
    <t>9,800"R11"</t>
  </si>
  <si>
    <t>(17,833+14,270)*0,9</t>
  </si>
  <si>
    <t>(7,970+14,012)*0,9</t>
  </si>
  <si>
    <t>(7,980+1,400+9,800) "sprchy"</t>
  </si>
  <si>
    <t>9,800"sprchy"</t>
  </si>
  <si>
    <t>(9,125+9,025+8,925+11,670+10,638+14,361+10,279+14,270)</t>
  </si>
  <si>
    <t>(7,970+14,354+10,266+5,280)</t>
  </si>
  <si>
    <t>(11,670+4,920+14,361)</t>
  </si>
  <si>
    <t>14,354</t>
  </si>
  <si>
    <t>(59,210+4,120+35,440+11,780+1,400+2,950+35,440+35,440+17,010+4,610)</t>
  </si>
  <si>
    <t>(37,860+3,940+16,990+12,960+35,440+13,370+7,150+1,990+22,820+49,000)</t>
  </si>
  <si>
    <t>(81,438+8,505+23,820+17,833+4,920+6,870+23,820+23,820+17,820+8,885)*0,9</t>
  </si>
  <si>
    <t>(55,281+8,385+17,770+15,020+23,820+23,820+15,139+14,012+5,852+22,496+33,335)*0,9</t>
  </si>
  <si>
    <t>(8,150+8,050+7,875+9,785+0,265+9,728+6,135+4,150+9,439+1,162+1,120+9,520+1,070)*2,1</t>
  </si>
  <si>
    <t>2,740*0,3</t>
  </si>
  <si>
    <t>(4,577+9,438+1,162+9,550+1,153+1,312)*2,1</t>
  </si>
  <si>
    <t>95,051*7</t>
  </si>
  <si>
    <t>(6,460+3,596+3,590+5,190+5,180+8,260+10,210+10,210+10,210+10,210+3,590+3,580+6,460+6,760+6,760+6,888+10,210+10,210+10,210+10,210+5,190+5,987+5,971+5,991+5,990+5,991+5,973+5,990+5,990+5,990+5,790+4,780+6,220+5,190+5,190+5,960+5,950+5,990+5,952+5,982)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</si>
</sst>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44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u/>
      <sz val="8"/>
      <color theme="10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u/>
      <sz val="9"/>
      <color theme="10"/>
      <name val="Arial CE"/>
    </font>
    <font>
      <b/>
      <sz val="9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43" fillId="0" borderId="0" applyNumberFormat="0" applyFill="0" applyBorder="0" applyAlignment="0" applyProtection="0"/>
  </cellStyleXfs>
  <cellXfs count="312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3" fillId="0" borderId="0" xfId="0" applyFont="1" applyAlignment="1" applyProtection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6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7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7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8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9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7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1" fillId="0" borderId="14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1" fillId="0" borderId="14" xfId="0" applyFont="1" applyBorder="1" applyAlignment="1" applyProtection="1">
      <alignment horizontal="left" vertical="center"/>
    </xf>
    <xf numFmtId="0" fontId="21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2" fillId="4" borderId="6" xfId="0" applyFont="1" applyFill="1" applyBorder="1" applyAlignment="1" applyProtection="1">
      <alignment horizontal="center" vertical="center"/>
    </xf>
    <xf numFmtId="0" fontId="22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2" fillId="4" borderId="7" xfId="0" applyFont="1" applyFill="1" applyBorder="1" applyAlignment="1" applyProtection="1">
      <alignment horizontal="center" vertical="center"/>
    </xf>
    <xf numFmtId="0" fontId="22" fillId="4" borderId="7" xfId="0" applyFont="1" applyFill="1" applyBorder="1" applyAlignment="1" applyProtection="1">
      <alignment horizontal="right" vertical="center"/>
    </xf>
    <xf numFmtId="0" fontId="22" fillId="4" borderId="8" xfId="0" applyFont="1" applyFill="1" applyBorder="1" applyAlignment="1" applyProtection="1">
      <alignment horizontal="left" vertical="center"/>
    </xf>
    <xf numFmtId="0" fontId="22" fillId="4" borderId="0" xfId="0" applyFont="1" applyFill="1" applyAlignment="1" applyProtection="1">
      <alignment horizontal="center" vertical="center"/>
    </xf>
    <xf numFmtId="0" fontId="23" fillId="0" borderId="16" xfId="0" applyFont="1" applyBorder="1" applyAlignment="1" applyProtection="1">
      <alignment horizontal="center" vertical="center" wrapText="1"/>
    </xf>
    <xf numFmtId="0" fontId="23" fillId="0" borderId="17" xfId="0" applyFont="1" applyBorder="1" applyAlignment="1" applyProtection="1">
      <alignment horizontal="center" vertical="center" wrapText="1"/>
    </xf>
    <xf numFmtId="0" fontId="23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4" fillId="0" borderId="0" xfId="0" applyFont="1" applyAlignment="1" applyProtection="1">
      <alignment horizontal="left" vertical="center"/>
    </xf>
    <xf numFmtId="0" fontId="24" fillId="0" borderId="0" xfId="0" applyFont="1" applyAlignment="1" applyProtection="1">
      <alignment vertical="center"/>
    </xf>
    <xf numFmtId="4" fontId="24" fillId="0" borderId="0" xfId="0" applyNumberFormat="1" applyFont="1" applyAlignment="1" applyProtection="1">
      <alignment horizontal="right" vertical="center"/>
    </xf>
    <xf numFmtId="4" fontId="24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20" fillId="0" borderId="14" xfId="0" applyNumberFormat="1" applyFont="1" applyBorder="1" applyAlignment="1" applyProtection="1">
      <alignment vertical="center"/>
    </xf>
    <xf numFmtId="4" fontId="20" fillId="0" borderId="0" xfId="0" applyNumberFormat="1" applyFont="1" applyBorder="1" applyAlignment="1" applyProtection="1">
      <alignment vertical="center"/>
    </xf>
    <xf numFmtId="166" fontId="20" fillId="0" borderId="0" xfId="0" applyNumberFormat="1" applyFont="1" applyBorder="1" applyAlignment="1" applyProtection="1">
      <alignment vertical="center"/>
    </xf>
    <xf numFmtId="4" fontId="20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5" fillId="0" borderId="3" xfId="0" applyFont="1" applyBorder="1" applyAlignment="1" applyProtection="1">
      <alignment vertical="center"/>
    </xf>
    <xf numFmtId="0" fontId="26" fillId="0" borderId="0" xfId="0" applyFont="1" applyAlignment="1" applyProtection="1">
      <alignment vertical="center"/>
    </xf>
    <xf numFmtId="0" fontId="26" fillId="0" borderId="0" xfId="0" applyFont="1" applyAlignment="1" applyProtection="1">
      <alignment horizontal="left" vertical="center" wrapText="1"/>
    </xf>
    <xf numFmtId="0" fontId="27" fillId="0" borderId="0" xfId="0" applyFont="1" applyAlignment="1" applyProtection="1">
      <alignment vertical="center"/>
    </xf>
    <xf numFmtId="4" fontId="27" fillId="0" borderId="0" xfId="0" applyNumberFormat="1" applyFont="1" applyAlignment="1" applyProtection="1">
      <alignment horizontal="right" vertical="center"/>
    </xf>
    <xf numFmtId="4" fontId="27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8" fillId="0" borderId="14" xfId="0" applyNumberFormat="1" applyFont="1" applyBorder="1" applyAlignment="1" applyProtection="1">
      <alignment vertical="center"/>
    </xf>
    <xf numFmtId="4" fontId="28" fillId="0" borderId="0" xfId="0" applyNumberFormat="1" applyFont="1" applyBorder="1" applyAlignment="1" applyProtection="1">
      <alignment vertical="center"/>
    </xf>
    <xf numFmtId="166" fontId="28" fillId="0" borderId="0" xfId="0" applyNumberFormat="1" applyFont="1" applyBorder="1" applyAlignment="1" applyProtection="1">
      <alignment vertical="center"/>
    </xf>
    <xf numFmtId="4" fontId="28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29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30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28" fillId="0" borderId="19" xfId="0" applyNumberFormat="1" applyFont="1" applyBorder="1" applyAlignment="1" applyProtection="1">
      <alignment vertical="center"/>
    </xf>
    <xf numFmtId="4" fontId="28" fillId="0" borderId="20" xfId="0" applyNumberFormat="1" applyFont="1" applyBorder="1" applyAlignment="1" applyProtection="1">
      <alignment vertical="center"/>
    </xf>
    <xf numFmtId="166" fontId="28" fillId="0" borderId="20" xfId="0" applyNumberFormat="1" applyFont="1" applyBorder="1" applyAlignment="1" applyProtection="1">
      <alignment vertical="center"/>
    </xf>
    <xf numFmtId="4" fontId="28" fillId="0" borderId="21" xfId="0" applyNumberFormat="1" applyFont="1" applyBorder="1" applyAlignment="1" applyProtection="1">
      <alignment vertical="center"/>
    </xf>
    <xf numFmtId="0" fontId="31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13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31" fillId="0" borderId="0" xfId="0" applyFont="1" applyAlignment="1">
      <alignment horizontal="left" vertical="center" wrapText="1"/>
    </xf>
    <xf numFmtId="0" fontId="0" fillId="0" borderId="12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4" fontId="24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1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9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2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2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2" fillId="4" borderId="16" xfId="0" applyFont="1" applyFill="1" applyBorder="1" applyAlignment="1" applyProtection="1">
      <alignment horizontal="center" vertical="center" wrapText="1"/>
    </xf>
    <xf numFmtId="0" fontId="22" fillId="4" borderId="17" xfId="0" applyFont="1" applyFill="1" applyBorder="1" applyAlignment="1" applyProtection="1">
      <alignment horizontal="center" vertical="center" wrapText="1"/>
    </xf>
    <xf numFmtId="0" fontId="22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4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4" fillId="0" borderId="12" xfId="0" applyNumberFormat="1" applyFont="1" applyBorder="1" applyAlignment="1" applyProtection="1"/>
    <xf numFmtId="166" fontId="34" fillId="0" borderId="13" xfId="0" applyNumberFormat="1" applyFont="1" applyBorder="1" applyAlignment="1" applyProtection="1"/>
    <xf numFmtId="4" fontId="35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2" fillId="0" borderId="22" xfId="0" applyFont="1" applyBorder="1" applyAlignment="1" applyProtection="1">
      <alignment horizontal="center" vertical="center"/>
    </xf>
    <xf numFmtId="49" fontId="22" fillId="0" borderId="22" xfId="0" applyNumberFormat="1" applyFont="1" applyBorder="1" applyAlignment="1" applyProtection="1">
      <alignment horizontal="left" vertical="center" wrapText="1"/>
    </xf>
    <xf numFmtId="0" fontId="22" fillId="0" borderId="22" xfId="0" applyFont="1" applyBorder="1" applyAlignment="1" applyProtection="1">
      <alignment horizontal="left" vertical="center" wrapText="1"/>
    </xf>
    <xf numFmtId="0" fontId="22" fillId="0" borderId="22" xfId="0" applyFont="1" applyBorder="1" applyAlignment="1" applyProtection="1">
      <alignment horizontal="center" vertical="center" wrapText="1"/>
    </xf>
    <xf numFmtId="167" fontId="22" fillId="0" borderId="22" xfId="0" applyNumberFormat="1" applyFont="1" applyBorder="1" applyAlignment="1" applyProtection="1">
      <alignment vertical="center"/>
    </xf>
    <xf numFmtId="4" fontId="22" fillId="2" borderId="22" xfId="0" applyNumberFormat="1" applyFont="1" applyFill="1" applyBorder="1" applyAlignment="1" applyProtection="1">
      <alignment vertical="center"/>
      <protection locked="0"/>
    </xf>
    <xf numFmtId="4" fontId="22" fillId="0" borderId="22" xfId="0" applyNumberFormat="1" applyFont="1" applyBorder="1" applyAlignment="1" applyProtection="1">
      <alignment vertical="center"/>
    </xf>
    <xf numFmtId="0" fontId="23" fillId="2" borderId="14" xfId="0" applyFont="1" applyFill="1" applyBorder="1" applyAlignment="1" applyProtection="1">
      <alignment horizontal="left" vertical="center"/>
      <protection locked="0"/>
    </xf>
    <xf numFmtId="0" fontId="23" fillId="0" borderId="0" xfId="0" applyFont="1" applyBorder="1" applyAlignment="1" applyProtection="1">
      <alignment horizontal="center" vertical="center"/>
    </xf>
    <xf numFmtId="166" fontId="23" fillId="0" borderId="0" xfId="0" applyNumberFormat="1" applyFont="1" applyBorder="1" applyAlignment="1" applyProtection="1">
      <alignment vertical="center"/>
    </xf>
    <xf numFmtId="166" fontId="23" fillId="0" borderId="15" xfId="0" applyNumberFormat="1" applyFont="1" applyBorder="1" applyAlignment="1" applyProtection="1">
      <alignment vertical="center"/>
    </xf>
    <xf numFmtId="0" fontId="22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6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 wrapText="1"/>
    </xf>
    <xf numFmtId="0" fontId="37" fillId="0" borderId="0" xfId="1" applyFont="1" applyAlignment="1" applyProtection="1">
      <alignment vertical="center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 applyProtection="1">
      <alignment horizontal="left"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38" fillId="0" borderId="22" xfId="0" applyFont="1" applyBorder="1" applyAlignment="1" applyProtection="1">
      <alignment horizontal="center" vertical="center"/>
    </xf>
    <xf numFmtId="49" fontId="38" fillId="0" borderId="22" xfId="0" applyNumberFormat="1" applyFont="1" applyBorder="1" applyAlignment="1" applyProtection="1">
      <alignment horizontal="left" vertical="center" wrapText="1"/>
    </xf>
    <xf numFmtId="0" fontId="38" fillId="0" borderId="22" xfId="0" applyFont="1" applyBorder="1" applyAlignment="1" applyProtection="1">
      <alignment horizontal="left" vertical="center" wrapText="1"/>
    </xf>
    <xf numFmtId="0" fontId="38" fillId="0" borderId="22" xfId="0" applyFont="1" applyBorder="1" applyAlignment="1" applyProtection="1">
      <alignment horizontal="center" vertical="center" wrapText="1"/>
    </xf>
    <xf numFmtId="167" fontId="38" fillId="0" borderId="22" xfId="0" applyNumberFormat="1" applyFont="1" applyBorder="1" applyAlignment="1" applyProtection="1">
      <alignment vertical="center"/>
    </xf>
    <xf numFmtId="4" fontId="38" fillId="2" borderId="22" xfId="0" applyNumberFormat="1" applyFont="1" applyFill="1" applyBorder="1" applyAlignment="1" applyProtection="1">
      <alignment vertical="center"/>
      <protection locked="0"/>
    </xf>
    <xf numFmtId="4" fontId="38" fillId="0" borderId="22" xfId="0" applyNumberFormat="1" applyFont="1" applyBorder="1" applyAlignment="1" applyProtection="1">
      <alignment vertical="center"/>
    </xf>
    <xf numFmtId="0" fontId="39" fillId="0" borderId="3" xfId="0" applyFont="1" applyBorder="1" applyAlignment="1">
      <alignment vertical="center"/>
    </xf>
    <xf numFmtId="0" fontId="38" fillId="2" borderId="14" xfId="0" applyFont="1" applyFill="1" applyBorder="1" applyAlignment="1" applyProtection="1">
      <alignment horizontal="left" vertical="center"/>
      <protection locked="0"/>
    </xf>
    <xf numFmtId="0" fontId="38" fillId="0" borderId="0" xfId="0" applyFont="1" applyBorder="1" applyAlignment="1" applyProtection="1">
      <alignment horizontal="center" vertical="center"/>
    </xf>
    <xf numFmtId="0" fontId="23" fillId="2" borderId="19" xfId="0" applyFont="1" applyFill="1" applyBorder="1" applyAlignment="1" applyProtection="1">
      <alignment horizontal="left" vertical="center"/>
      <protection locked="0"/>
    </xf>
    <xf numFmtId="0" fontId="23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3" fillId="0" borderId="20" xfId="0" applyNumberFormat="1" applyFont="1" applyBorder="1" applyAlignment="1" applyProtection="1">
      <alignment vertical="center"/>
    </xf>
    <xf numFmtId="166" fontId="23" fillId="0" borderId="21" xfId="0" applyNumberFormat="1" applyFont="1" applyBorder="1" applyAlignment="1" applyProtection="1">
      <alignment vertical="center"/>
    </xf>
    <xf numFmtId="167" fontId="22" fillId="2" borderId="22" xfId="0" applyNumberFormat="1" applyFont="1" applyFill="1" applyBorder="1" applyAlignment="1" applyProtection="1">
      <alignment vertical="center"/>
      <protection locked="0"/>
    </xf>
    <xf numFmtId="0" fontId="40" fillId="0" borderId="0" xfId="0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0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0" fillId="0" borderId="3" xfId="0" applyFont="1" applyBorder="1" applyAlignment="1">
      <alignment horizontal="center" vertical="center" wrapText="1"/>
    </xf>
    <xf numFmtId="0" fontId="22" fillId="4" borderId="16" xfId="0" applyFont="1" applyFill="1" applyBorder="1" applyAlignment="1">
      <alignment horizontal="center" vertical="center" wrapText="1"/>
    </xf>
    <xf numFmtId="0" fontId="22" fillId="4" borderId="17" xfId="0" applyFont="1" applyFill="1" applyBorder="1" applyAlignment="1">
      <alignment horizontal="center" vertical="center" wrapText="1"/>
    </xf>
    <xf numFmtId="0" fontId="22" fillId="4" borderId="18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1" fillId="0" borderId="16" xfId="1" applyFont="1" applyBorder="1" applyAlignment="1">
      <alignment vertical="center" wrapText="1"/>
    </xf>
    <xf numFmtId="0" fontId="42" fillId="0" borderId="22" xfId="0" applyFont="1" applyBorder="1" applyAlignment="1">
      <alignment horizontal="left" vertical="center" wrapText="1"/>
    </xf>
    <xf numFmtId="167" fontId="42" fillId="0" borderId="18" xfId="0" applyNumberFormat="1" applyFont="1" applyBorder="1" applyAlignment="1">
      <alignment vertical="center" wrapText="1"/>
    </xf>
    <xf numFmtId="0" fontId="0" fillId="0" borderId="0" xfId="0" applyFont="1" applyAlignment="1">
      <alignment horizontal="left" vertical="center" wrapText="1"/>
    </xf>
    <xf numFmtId="167" fontId="0" fillId="0" borderId="0" xfId="0" applyNumberFormat="1" applyFont="1" applyAlignment="1">
      <alignment vertical="center"/>
    </xf>
    <xf numFmtId="0" fontId="35" fillId="0" borderId="0" xfId="0" applyFont="1" applyAlignment="1">
      <alignment horizontal="left"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styles" Target="styles.xml" /><Relationship Id="rId12" Type="http://schemas.openxmlformats.org/officeDocument/2006/relationships/theme" Target="theme/theme1.xml" /><Relationship Id="rId13" Type="http://schemas.openxmlformats.org/officeDocument/2006/relationships/calcChain" Target="calcChain.xml" /><Relationship Id="rId14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image" Target="../media/image1.jpg" /><Relationship Id="rId2" Type="http://schemas.openxmlformats.org/officeDocument/2006/relationships/image" Target="../media/image2.jpg" /><Relationship Id="rId3" Type="http://schemas.openxmlformats.org/officeDocument/2006/relationships/hyperlink" Target="https://app.urs.cz/products/kros4" TargetMode="External" /><Relationship Id="rId4" Type="http://schemas.openxmlformats.org/officeDocument/2006/relationships/image" Target="../media/image3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3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image" Target="../media/image4.jpg" /><Relationship Id="rId2" Type="http://schemas.openxmlformats.org/officeDocument/2006/relationships/image" Target="../media/image5.jpg" /><Relationship Id="rId3" Type="http://schemas.openxmlformats.org/officeDocument/2006/relationships/image" Target="../media/image6.jpg" /><Relationship Id="rId4" Type="http://schemas.openxmlformats.org/officeDocument/2006/relationships/hyperlink" Target="https://app.urs.cz/products/kros4" TargetMode="External" /><Relationship Id="rId5" Type="http://schemas.openxmlformats.org/officeDocument/2006/relationships/image" Target="../media/image3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image" Target="../media/image8.jpg" /><Relationship Id="rId2" Type="http://schemas.openxmlformats.org/officeDocument/2006/relationships/image" Target="../media/image9.jpg" /><Relationship Id="rId3" Type="http://schemas.openxmlformats.org/officeDocument/2006/relationships/image" Target="../media/image10.jpg" /><Relationship Id="rId4" Type="http://schemas.openxmlformats.org/officeDocument/2006/relationships/hyperlink" Target="https://app.urs.cz/products/kros4" TargetMode="External" /><Relationship Id="rId5" Type="http://schemas.openxmlformats.org/officeDocument/2006/relationships/image" Target="../media/image3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image" Target="../media/image12.jpg" /><Relationship Id="rId2" Type="http://schemas.openxmlformats.org/officeDocument/2006/relationships/image" Target="../media/image13.jpg" /><Relationship Id="rId3" Type="http://schemas.openxmlformats.org/officeDocument/2006/relationships/image" Target="../media/image14.jpg" /><Relationship Id="rId4" Type="http://schemas.openxmlformats.org/officeDocument/2006/relationships/hyperlink" Target="https://app.urs.cz/products/kros4" TargetMode="External" /><Relationship Id="rId5" Type="http://schemas.openxmlformats.org/officeDocument/2006/relationships/image" Target="../media/image3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image" Target="../media/image16.jpg" /><Relationship Id="rId2" Type="http://schemas.openxmlformats.org/officeDocument/2006/relationships/image" Target="../media/image17.jpg" /><Relationship Id="rId3" Type="http://schemas.openxmlformats.org/officeDocument/2006/relationships/image" Target="../media/image18.jpg" /><Relationship Id="rId4" Type="http://schemas.openxmlformats.org/officeDocument/2006/relationships/hyperlink" Target="https://app.urs.cz/products/kros4" TargetMode="External" /><Relationship Id="rId5" Type="http://schemas.openxmlformats.org/officeDocument/2006/relationships/image" Target="../media/image3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image" Target="../media/image20.jpg" /><Relationship Id="rId2" Type="http://schemas.openxmlformats.org/officeDocument/2006/relationships/image" Target="../media/image21.jpg" /><Relationship Id="rId3" Type="http://schemas.openxmlformats.org/officeDocument/2006/relationships/image" Target="../media/image22.jpg" /><Relationship Id="rId4" Type="http://schemas.openxmlformats.org/officeDocument/2006/relationships/hyperlink" Target="https://app.urs.cz/products/kros4" TargetMode="External" /><Relationship Id="rId5" Type="http://schemas.openxmlformats.org/officeDocument/2006/relationships/image" Target="../media/image3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image" Target="../media/image24.jpg" /><Relationship Id="rId2" Type="http://schemas.openxmlformats.org/officeDocument/2006/relationships/image" Target="../media/image25.jpg" /><Relationship Id="rId3" Type="http://schemas.openxmlformats.org/officeDocument/2006/relationships/image" Target="../media/image26.jpg" /><Relationship Id="rId4" Type="http://schemas.openxmlformats.org/officeDocument/2006/relationships/hyperlink" Target="https://app.urs.cz/products/kros4" TargetMode="External" /><Relationship Id="rId5" Type="http://schemas.openxmlformats.org/officeDocument/2006/relationships/image" Target="../media/image3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image" Target="../media/image28.jpg" /><Relationship Id="rId2" Type="http://schemas.openxmlformats.org/officeDocument/2006/relationships/image" Target="../media/image29.jpg" /><Relationship Id="rId3" Type="http://schemas.openxmlformats.org/officeDocument/2006/relationships/image" Target="../media/image30.jpg" /><Relationship Id="rId4" Type="http://schemas.openxmlformats.org/officeDocument/2006/relationships/hyperlink" Target="https://app.urs.cz/products/kros4" TargetMode="External" /><Relationship Id="rId5" Type="http://schemas.openxmlformats.org/officeDocument/2006/relationships/image" Target="../media/image3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image" Target="../media/image32.jpg" /><Relationship Id="rId2" Type="http://schemas.openxmlformats.org/officeDocument/2006/relationships/image" Target="../media/image33.jpg" /><Relationship Id="rId3" Type="http://schemas.openxmlformats.org/officeDocument/2006/relationships/image" Target="../media/image34.jpg" /><Relationship Id="rId4" Type="http://schemas.openxmlformats.org/officeDocument/2006/relationships/hyperlink" Target="https://app.urs.cz/products/kros4" TargetMode="External" /><Relationship Id="rId5" Type="http://schemas.openxmlformats.org/officeDocument/2006/relationships/image" Target="../media/image3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86995</xdr:colOff>
      <xdr:row>3</xdr:row>
      <xdr:rowOff>0</xdr:rowOff>
    </xdr:from>
    <xdr:to>
      <xdr:col>40</xdr:col>
      <xdr:colOff>367665</xdr:colOff>
      <xdr:row>6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39</xdr:col>
      <xdr:colOff>225425</xdr:colOff>
      <xdr:row>81</xdr:row>
      <xdr:rowOff>0</xdr:rowOff>
    </xdr:from>
    <xdr:to>
      <xdr:col>41</xdr:col>
      <xdr:colOff>176530</xdr:colOff>
      <xdr:row>85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4" name="Picture 3">
          <a:hlinkClick xmlns:r="http://schemas.openxmlformats.org/officeDocument/2006/relationships" r:id="rId3" tooltip="https://app.urs.cz/products/kros4"/>
        </xdr:cNvPr>
        <xdr:cNvPicPr/>
      </xdr:nvPicPr>
      <xdr:blipFill>
        <a:blip xmlns:r="http://schemas.openxmlformats.org/officeDocument/2006/relationships" r:embed="rId4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362585</xdr:colOff>
      <xdr:row>129</xdr:row>
      <xdr:rowOff>0</xdr:rowOff>
    </xdr:from>
    <xdr:to>
      <xdr:col>9</xdr:col>
      <xdr:colOff>1215390</xdr:colOff>
      <xdr:row>133</xdr:row>
      <xdr:rowOff>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4" tooltip="https://app.urs.cz/products/kros4"/>
        </xdr:cNvPr>
        <xdr:cNvPicPr/>
      </xdr:nvPicPr>
      <xdr:blipFill>
        <a:blip xmlns:r="http://schemas.openxmlformats.org/officeDocument/2006/relationships" r:embed="rId5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362585</xdr:colOff>
      <xdr:row>113</xdr:row>
      <xdr:rowOff>0</xdr:rowOff>
    </xdr:from>
    <xdr:to>
      <xdr:col>9</xdr:col>
      <xdr:colOff>1215390</xdr:colOff>
      <xdr:row>117</xdr:row>
      <xdr:rowOff>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4" tooltip="https://app.urs.cz/products/kros4"/>
        </xdr:cNvPr>
        <xdr:cNvPicPr/>
      </xdr:nvPicPr>
      <xdr:blipFill>
        <a:blip xmlns:r="http://schemas.openxmlformats.org/officeDocument/2006/relationships" r:embed="rId5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362585</xdr:colOff>
      <xdr:row>109</xdr:row>
      <xdr:rowOff>0</xdr:rowOff>
    </xdr:from>
    <xdr:to>
      <xdr:col>9</xdr:col>
      <xdr:colOff>1215390</xdr:colOff>
      <xdr:row>113</xdr:row>
      <xdr:rowOff>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4" tooltip="https://app.urs.cz/products/kros4"/>
        </xdr:cNvPr>
        <xdr:cNvPicPr/>
      </xdr:nvPicPr>
      <xdr:blipFill>
        <a:blip xmlns:r="http://schemas.openxmlformats.org/officeDocument/2006/relationships" r:embed="rId5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362585</xdr:colOff>
      <xdr:row>112</xdr:row>
      <xdr:rowOff>0</xdr:rowOff>
    </xdr:from>
    <xdr:to>
      <xdr:col>9</xdr:col>
      <xdr:colOff>1215390</xdr:colOff>
      <xdr:row>116</xdr:row>
      <xdr:rowOff>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4" tooltip="https://app.urs.cz/products/kros4"/>
        </xdr:cNvPr>
        <xdr:cNvPicPr/>
      </xdr:nvPicPr>
      <xdr:blipFill>
        <a:blip xmlns:r="http://schemas.openxmlformats.org/officeDocument/2006/relationships" r:embed="rId5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362585</xdr:colOff>
      <xdr:row>115</xdr:row>
      <xdr:rowOff>0</xdr:rowOff>
    </xdr:from>
    <xdr:to>
      <xdr:col>9</xdr:col>
      <xdr:colOff>1215390</xdr:colOff>
      <xdr:row>119</xdr:row>
      <xdr:rowOff>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4" tooltip="https://app.urs.cz/products/kros4"/>
        </xdr:cNvPr>
        <xdr:cNvPicPr/>
      </xdr:nvPicPr>
      <xdr:blipFill>
        <a:blip xmlns:r="http://schemas.openxmlformats.org/officeDocument/2006/relationships" r:embed="rId5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362585</xdr:colOff>
      <xdr:row>110</xdr:row>
      <xdr:rowOff>0</xdr:rowOff>
    </xdr:from>
    <xdr:to>
      <xdr:col>9</xdr:col>
      <xdr:colOff>1215390</xdr:colOff>
      <xdr:row>114</xdr:row>
      <xdr:rowOff>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4" tooltip="https://app.urs.cz/products/kros4"/>
        </xdr:cNvPr>
        <xdr:cNvPicPr/>
      </xdr:nvPicPr>
      <xdr:blipFill>
        <a:blip xmlns:r="http://schemas.openxmlformats.org/officeDocument/2006/relationships" r:embed="rId5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362585</xdr:colOff>
      <xdr:row>116</xdr:row>
      <xdr:rowOff>0</xdr:rowOff>
    </xdr:from>
    <xdr:to>
      <xdr:col>9</xdr:col>
      <xdr:colOff>1215390</xdr:colOff>
      <xdr:row>120</xdr:row>
      <xdr:rowOff>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4" tooltip="https://app.urs.cz/products/kros4"/>
        </xdr:cNvPr>
        <xdr:cNvPicPr/>
      </xdr:nvPicPr>
      <xdr:blipFill>
        <a:blip xmlns:r="http://schemas.openxmlformats.org/officeDocument/2006/relationships" r:embed="rId5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362585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362585</xdr:colOff>
      <xdr:row>81</xdr:row>
      <xdr:rowOff>0</xdr:rowOff>
    </xdr:from>
    <xdr:to>
      <xdr:col>9</xdr:col>
      <xdr:colOff>1215390</xdr:colOff>
      <xdr:row>85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362585</xdr:colOff>
      <xdr:row>109</xdr:row>
      <xdr:rowOff>0</xdr:rowOff>
    </xdr:from>
    <xdr:to>
      <xdr:col>9</xdr:col>
      <xdr:colOff>1215390</xdr:colOff>
      <xdr:row>113</xdr:row>
      <xdr:rowOff>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4" tooltip="https://app.urs.cz/products/kros4"/>
        </xdr:cNvPr>
        <xdr:cNvPicPr/>
      </xdr:nvPicPr>
      <xdr:blipFill>
        <a:blip xmlns:r="http://schemas.openxmlformats.org/officeDocument/2006/relationships" r:embed="rId5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hyperlink" Target="https://vymery.bimplatforma.cz/version/253526_GNHuE9BacEQ5owDG5j31XmQrIuw3eOtpvgkwDWdaTCg4oACK9H0T3xE9qOoDC9edwufsjY9DPy5XqxHMoEupVw" TargetMode="External" /><Relationship Id="rId2" Type="http://schemas.openxmlformats.org/officeDocument/2006/relationships/hyperlink" Target="https://vymery.bimplatforma.cz/version/253526_7z86vArcPdxHdgUqgnSg7rUMM-FBoBDLTEOiUhU4vqrDGauyt8rqmanUr5Qg5KFdYDbDnuaHEcwXYafytVlZYA" TargetMode="External" /><Relationship Id="rId3" Type="http://schemas.openxmlformats.org/officeDocument/2006/relationships/hyperlink" Target="https://vymery.bimplatforma.cz/version/253526_MoVy7z-2-zTEJbNzjTBwB5AJPouhUlbRbDhnEzc147kkWb1XggpkqbEomxXwW6LpEAj5pGAI_tUn7CNmos_ttQ" TargetMode="External" /><Relationship Id="rId4" Type="http://schemas.openxmlformats.org/officeDocument/2006/relationships/hyperlink" Target="https://vymery.bimplatforma.cz/version/253526_INg_B4qYb9gEa7_DPC7zwM9_9n_x-U2vouS6FV36gdgpU8tewkplrP8leDQiHByUlfR86pnohFoNmn-IEfvCzw" TargetMode="External" /><Relationship Id="rId5" Type="http://schemas.openxmlformats.org/officeDocument/2006/relationships/hyperlink" Target="https://vymery.bimplatforma.cz/version/253526_8d7pHCdhOhGwTen_Q6CSc-ZdMuJ6Itwotf4n-MXKlbBVsgxgn6psTjP0noirbMa2qmOyp_CXV2V6LKso9DbV8g" TargetMode="External" /><Relationship Id="rId6" Type="http://schemas.openxmlformats.org/officeDocument/2006/relationships/hyperlink" Target="https://vymery.bimplatforma.cz/version/253526_9j17xqEllz_4qLB7we4w57KAIaKtBK3WDf8u49kIF8l6etM_dlwQfT9xgC1F4QHRo6rA3P1ATVk2L8AkNmDs7g" TargetMode="External" /><Relationship Id="rId7" Type="http://schemas.openxmlformats.org/officeDocument/2006/relationships/hyperlink" Target="https://vymery.bimplatforma.cz/version/253526_5lzfEpaY6-UONpvb8OBh3vpgt4Ks7nbe4trClb0OdhkJVblRuoik7D7uwav0InZfnsVOhBkJsM9XH3o5OGxn9A" TargetMode="External" /><Relationship Id="rId8" Type="http://schemas.openxmlformats.org/officeDocument/2006/relationships/hyperlink" Target="https://vymery.bimplatforma.cz/version/253526_IngjFvF_NLT-PlyDoVPeP-ZjunLDL6Xa9eb8vljtH5ViTH4Ehvyc4cQ-IPCAYn_fh9g53VQ4TPZhsguaQUrnlg" TargetMode="External" /><Relationship Id="rId9" Type="http://schemas.openxmlformats.org/officeDocument/2006/relationships/hyperlink" Target="https://vymery.bimplatforma.cz/version/253526_kHKuSyQOwqcrV7mtk3IbfUhoM6qcl9DPdHyf-x5TJGtwyfg4JPmvn9HqLi-Kfi43qSSTtn_Jv9RyVoQyvpcu2A" TargetMode="External" /><Relationship Id="rId10" Type="http://schemas.openxmlformats.org/officeDocument/2006/relationships/hyperlink" Target="https://vymery.bimplatforma.cz/version/253526_ZPXpBLisee3scDEkZrJHZBA4pb8C8wgKuB30age4oTwtp2lufMS3TWmucuQVQjc9VzTK3EyD4rFKbdrXyVVrfg" TargetMode="External" /><Relationship Id="rId11" Type="http://schemas.openxmlformats.org/officeDocument/2006/relationships/hyperlink" Target="https://vymery.bimplatforma.cz/version/253526_oKVb0On6ZbU8sSdZxbWD0WWAwDuzrYMqZlg7ccUVuO6xkNSsZnqGBdjGSYyxeQoWQh9h92aPpVjFgVPhJxl48g" TargetMode="External" /><Relationship Id="rId12" Type="http://schemas.openxmlformats.org/officeDocument/2006/relationships/hyperlink" Target="https://vymery.bimplatforma.cz/version/253526_QxCT9suOISjEDvXnRDhKoORl7mXzHgo03JMM4TRJGxDnYq_4x7uw7cMP5C25fhibYD7xOQBLx5AVZOWJVPhvtw" TargetMode="External" /><Relationship Id="rId13" Type="http://schemas.openxmlformats.org/officeDocument/2006/relationships/hyperlink" Target="https://vymery.bimplatforma.cz/version/253526_WfMZmYui-ln4-uoNtJRmxj0jNkTgft6r9wOUGqTEf4kZGC5kcU0OPVa4JchdAYJ0xflOc6rzfVPvi9jdr-yTwA" TargetMode="External" /><Relationship Id="rId14" Type="http://schemas.openxmlformats.org/officeDocument/2006/relationships/hyperlink" Target="https://vymery.bimplatforma.cz/version/253526_PjdPmyL42yEGETqsL3tzFoaoGMI0mCb-ww_GB1nFg6qwv1XzGivUu-C9tSIfImwgoFQCtbkK14cTILqSHC5ZEg" TargetMode="External" /><Relationship Id="rId15" Type="http://schemas.openxmlformats.org/officeDocument/2006/relationships/hyperlink" Target="https://vymery.bimplatforma.cz/version/253526_nRqyG14UOHrSG_L-A7Vq8wkns-aW5clbWoS5oXAe_XrYU66tzmIeYsqgmOOsjrieefIuc0fndhMoZpNEENnX1g" TargetMode="External" /><Relationship Id="rId16" Type="http://schemas.openxmlformats.org/officeDocument/2006/relationships/hyperlink" Target="https://vymery.bimplatforma.cz/version/253526_PG4-z7HzC9f_rbpZ_VXugbasfqEWX6VHYcFgj9jkoaN5yvEtDyKC6HkxxIGbAUkAESOyvLPc9axY0WR4apkXjA" TargetMode="External" /><Relationship Id="rId17" Type="http://schemas.openxmlformats.org/officeDocument/2006/relationships/hyperlink" Target="https://vymery.bimplatforma.cz/version/253526_IB2I3B-l2hba2MhVUow_4kIQIQt9OXzbjCbN0roPfF1IwgC9FjyKLspygvq-uuRHF_igg33beiM9pY_7b5S3QA" TargetMode="External" /><Relationship Id="rId18" Type="http://schemas.openxmlformats.org/officeDocument/2006/relationships/hyperlink" Target="https://vymery.bimplatforma.cz/version/253526_TxQwY6Z9bSssK8scWkm3L34rtARwLD7VYrIhAbaun6IZvUk6AeV1sJsp23XK1ZIgXaRuHCaNZIJkYWu2IecaRw" TargetMode="External" /><Relationship Id="rId19" Type="http://schemas.openxmlformats.org/officeDocument/2006/relationships/hyperlink" Target="https://vymery.bimplatforma.cz/version/253526_QjVotG73YOcdESbC1Ksu-27lkafPvui2gBcv4J2wadSC6fs27_rA4vr61pOpcmrrzBJ-DPnxmBhOreh61bGQ1Q" TargetMode="External" /><Relationship Id="rId20" Type="http://schemas.openxmlformats.org/officeDocument/2006/relationships/hyperlink" Target="https://vymery.bimplatforma.cz/version/253526_LUzwQZqIb9A_s9kLsgFupww9SxvSsti2NDnanRKq81Zn3eJMmFhmLY8OZKiGg_0MminW8ZvfQL6xGa8htIEmCw" TargetMode="External" /><Relationship Id="rId21" Type="http://schemas.openxmlformats.org/officeDocument/2006/relationships/hyperlink" Target="https://vymery.bimplatforma.cz/version/253526_A9NNnOiqG2dK7lkGhspmMGyVPfF2EVvQlogyKT9gcBeAHjcgS2OGr1KGcp1NuvqbzYzbdhHekbq_Mukn0f9tBA" TargetMode="External" /><Relationship Id="rId22" Type="http://schemas.openxmlformats.org/officeDocument/2006/relationships/hyperlink" Target="https://vymery.bimplatforma.cz/version/253526_QWkmSmV0mvEzrONgXbUe7jREHnJqXg6olbkkBfXw0DZ_I2Kqx1ig3GXmLeHWTdxYOilXVXeLU5BQDSTNCkflwQ" TargetMode="External" /><Relationship Id="rId23" Type="http://schemas.openxmlformats.org/officeDocument/2006/relationships/hyperlink" Target="https://vymery.bimplatforma.cz/version/253526_pgBTU0-kDA5A4-q1mQknL-3797NTzGJvztHi9je3PZCKIiySXhgL86nmsw-mom3cmY-tuGJ16oBSJbD-sHkLdQ" TargetMode="External" /><Relationship Id="rId24" Type="http://schemas.openxmlformats.org/officeDocument/2006/relationships/hyperlink" Target="https://vymery.bimplatforma.cz/version/253526_tQxmNQvOHKW2JIOe6z-yNF-_5xA0lJsTAB756Xf01jmxI4_qfozu7nskL65LMDNn-S8FujZVYa_ENf31WTtDxw" TargetMode="External" /><Relationship Id="rId25" Type="http://schemas.openxmlformats.org/officeDocument/2006/relationships/hyperlink" Target="https://vymery.bimplatforma.cz/version/253526_bfSG7Mssl9hbMrRvv3pEbY91TXgeSLGQ5fiMpOseU_NvJ58bnWDzZWXcGgR8zaxLiTRfy9hOalaeqeMxlwgOLQ" TargetMode="External" /><Relationship Id="rId26" Type="http://schemas.openxmlformats.org/officeDocument/2006/relationships/hyperlink" Target="https://vymery.bimplatforma.cz/version/253526_Z97UdqrOkglv7Yztoa3SIvL4IS9naoTLaKy-lzaxPL0deY3CeOGkxcuEQX2CDav1QdIPHmrb9pWl1UO63NF5wQ" TargetMode="External" /><Relationship Id="rId27" Type="http://schemas.openxmlformats.org/officeDocument/2006/relationships/hyperlink" Target="https://vymery.bimplatforma.cz/version/253526_TXjItwPRjpsQBD8b8d40e0WUxir8FOFhIWxRef0trIWGr__xFaWvgcvC8ua9KAXpd-RTMVtXanX3IiARwxLPVg" TargetMode="External" /><Relationship Id="rId28" Type="http://schemas.openxmlformats.org/officeDocument/2006/relationships/hyperlink" Target="https://vymery.bimplatforma.cz/version/253526_z_l0908tVyF5ZsuZdFga_3Kh_VunzkybH6EcrqHyph7wWq75UqaQctLF5B60ztKITsJPpEaf79BgowWccGvN8w" TargetMode="External" /><Relationship Id="rId29" Type="http://schemas.openxmlformats.org/officeDocument/2006/relationships/hyperlink" Target="https://vymery.bimplatforma.cz/version/253526_E3uz_rkZ-qcsGwh2fFpDAw1V5qgzGw1erusIDRURZs48Necf37SfeL63mN-imtiTEGQ3ktWeeYVv7hDmCwWuEg" TargetMode="External" /><Relationship Id="rId30" Type="http://schemas.openxmlformats.org/officeDocument/2006/relationships/hyperlink" Target="https://vymery.bimplatforma.cz/version/253526_XTWJPIJPzflWb9lpqStxgIbUAZHkFFThtGQS1wsyT0ACmMbYRyIiF3cgwnxMKpCijfiOVyNdXycK7tyGTfqczQ" TargetMode="External" /><Relationship Id="rId31" Type="http://schemas.openxmlformats.org/officeDocument/2006/relationships/hyperlink" Target="https://vymery.bimplatforma.cz/version/253526_fysbTxO5PQkgt5OZwhV2l1xwlGK88rfNhLnEm0OHjYYbJ0CxyKO1OctfhiOfddp4AD0cUs6jZmlDtVG02jx4mQ" TargetMode="External" /><Relationship Id="rId32" Type="http://schemas.openxmlformats.org/officeDocument/2006/relationships/hyperlink" Target="https://vymery.bimplatforma.cz/version/253526_AOUWJF7tsey7f4n37Swa-SyaUJ-WCIgqd18WPAcaD2tRS55-KHEAih7eT6N-KWDJuDIiwQhbVcHAthfIXikijA" TargetMode="External" /><Relationship Id="rId33" Type="http://schemas.openxmlformats.org/officeDocument/2006/relationships/hyperlink" Target="https://vymery.bimplatforma.cz/version/253526_FdlqaVgu2KTOQEwV68ica5avPu1dAlTKslV_nyUyxnYhIV-DFJwYbhQlYil9iwDs_5_ZJDVYKeKpaESaUyLALw" TargetMode="External" /><Relationship Id="rId34" Type="http://schemas.openxmlformats.org/officeDocument/2006/relationships/hyperlink" Target="https://vymery.bimplatforma.cz/version/253526_Su9yj9qmllGQXcmlqQ0q3OLzderZQ8yUuyQ0Asv5Hak9oA30rplZ8KouZjhh1NJxvKaWbq0U92n9jVfd-zTUnw" TargetMode="External" /><Relationship Id="rId35" Type="http://schemas.openxmlformats.org/officeDocument/2006/relationships/hyperlink" Target="https://vymery.bimplatforma.cz/version/253526_ztjdPI8f9dhVqqcfh3RuVeZcP0BGJql7IC637hwzqRsn2yAIMaLnL0w-v4CWtz6ZmiJpDpuC46fhZI3BGCiQ2A" TargetMode="External" /><Relationship Id="rId36" Type="http://schemas.openxmlformats.org/officeDocument/2006/relationships/hyperlink" Target="https://vymery.bimplatforma.cz/version/253526_jKsmOnfnJm79HO76Nc74fo0lhvrIUhGwcVrjxExGub8ERbEh5DRW3hTN-L40VHWxUC8saE83RqiPb9vnvTisBQ" TargetMode="External" /><Relationship Id="rId37" Type="http://schemas.openxmlformats.org/officeDocument/2006/relationships/hyperlink" Target="https://vymery.bimplatforma.cz/version/253526_CN6crj8kK79fnr3eAO5YYqIP3OF4-7cVT3imRC3cbdKBPcD0MwOTLGDxTjigc8ex2Jnnesu1UBiGYQIWdwR9vA" TargetMode="External" /><Relationship Id="rId38" Type="http://schemas.openxmlformats.org/officeDocument/2006/relationships/hyperlink" Target="https://vymery.bimplatforma.cz/version/253526_pPoIUPvE2b-ywYjWMBwxR-Sh1lac3JSRGloa7CMA5S7YtE1VBnGRqz6HQSTmJ9DCFh3HoYKjk53ZHa1VcIvncA" TargetMode="External" /><Relationship Id="rId39" Type="http://schemas.openxmlformats.org/officeDocument/2006/relationships/hyperlink" Target="https://vymery.bimplatforma.cz/version/253526_G-DUFZxyJFuo6cYwkV1DhhJ9a6VCIoHctCkEX0rbn5oC2vrZwG_r1PcHs38D8jmfNQJNdNOnfIXuGg66xYi0nw" TargetMode="External" /><Relationship Id="rId40" Type="http://schemas.openxmlformats.org/officeDocument/2006/relationships/hyperlink" Target="https://vymery.bimplatforma.cz/version/253526_WCYy3yZZW2aE62retQu7mNJtWR9o-vFf_0Le3Ae94i8PcQqqvOd5KDwVXH5D556rouniKnWU_q5mDsFrdMK01A" TargetMode="External" /><Relationship Id="rId41" Type="http://schemas.openxmlformats.org/officeDocument/2006/relationships/hyperlink" Target="https://vymery.bimplatforma.cz/version/253526_FhRatAMUGx6C4wvCSjVKvf_LWLBbHhqGRqH_2yW1P3Zn-6XNZt0Tw-yBXW21O8ksyaYMRfwg3ENtoOWzCErqUA" TargetMode="External" /><Relationship Id="rId42" Type="http://schemas.openxmlformats.org/officeDocument/2006/relationships/hyperlink" Target="https://vymery.bimplatforma.cz/version/253526_CZl59SFonPjtrz5SNuTHomdXvXn4iCAtxhiVRU3He65Px7nb9_z7Ar50xz-fOUSiaf5muFhZ2MLSISIvGacLxQ" TargetMode="External" /><Relationship Id="rId43" Type="http://schemas.openxmlformats.org/officeDocument/2006/relationships/hyperlink" Target="https://vymery.bimplatforma.cz/version/253526_HmndFmLIIdaZ62fuo2ac0xp-hc7gsUh-LcScE22lEwGJl8LZ1DYmu4G0CPrVwQI1bDcXb9PpKmPjbM7SYB3NiQ" TargetMode="External" /><Relationship Id="rId44" Type="http://schemas.openxmlformats.org/officeDocument/2006/relationships/hyperlink" Target="https://vymery.bimplatforma.cz/version/253526_G0nOcDbMSCqXOo2UbeycYG0IiHxhE38ScI6itdAQ76teEb-4vDY6T1-o_TRAuViCFdGb4g7SVGdxckFmQ7jMYg" TargetMode="External" /><Relationship Id="rId45" Type="http://schemas.openxmlformats.org/officeDocument/2006/relationships/hyperlink" Target="https://vymery.bimplatforma.cz/version/253526_Pyq69ncUh004w6XZhLZTsY49itasc4OBeOAlE9XoniEFHTqzSzl9o5kL-4y4ReREfMaX0sLilqLEVLxRRmFN4A" TargetMode="External" /><Relationship Id="rId46" Type="http://schemas.openxmlformats.org/officeDocument/2006/relationships/hyperlink" Target="https://vymery.bimplatforma.cz/version/253526_QcSyn8SOvjZiZrvwLpWiFtVuh1Bn63ZY6rNy3gwQtbO-CbZzeT-eUXuZ9mMuZ1_uIgqhG4CPlB-pylGVidCmrg" TargetMode="External" /><Relationship Id="rId47" Type="http://schemas.openxmlformats.org/officeDocument/2006/relationships/hyperlink" Target="https://vymery.bimplatforma.cz/version/253526_fGnotnaKO49LWq14KSgnc6DkwtlgSz0CLV0cZHJM9PYsmsLSh7ol9W4zr1lDTn1mnVHlWlnGoUruYlzOCKD05Q" TargetMode="External" /><Relationship Id="rId48" Type="http://schemas.openxmlformats.org/officeDocument/2006/relationships/hyperlink" Target="https://vymery.bimplatforma.cz/version/253526_5qhXOa3WpuBTHfoWMwfbeAiOATupUsDrsIMrLel58ymcmLiDp-P7j--RRfDK4_78vugEpPnAJeTZ681uXpvpOQ" TargetMode="External" /><Relationship Id="rId49" Type="http://schemas.openxmlformats.org/officeDocument/2006/relationships/hyperlink" Target="https://vymery.bimplatforma.cz/version/253526_bojwm6hDnGUQjUBpzKZyAR3amODUNzoebw_4PqY59anJrtNh0Ak7-XUq9RXVUuZU7N4JwstteH9FqpiE3oEyvA" TargetMode="External" /><Relationship Id="rId50" Type="http://schemas.openxmlformats.org/officeDocument/2006/relationships/hyperlink" Target="https://vymery.bimplatforma.cz/version/253526_RfLpDvbJ1HgDdPu9mLCPh2tPsE04N3qN6F_XSJOcL4ZK0B8E0IATpA42kqdJdqyDKayNbWhj5sm65Q7TbScHUA" TargetMode="External" /><Relationship Id="rId51" Type="http://schemas.openxmlformats.org/officeDocument/2006/relationships/hyperlink" Target="https://vymery.bimplatforma.cz/version/253526_ZYJJuM_svMfqgu136OwpIPVdrbiO4WVOm4rg7xthaMLHxu-qDKikxoO4RS4xtAkvWuWd5Wg5Inq7jfjDnqalEQ" TargetMode="External" /><Relationship Id="rId52" Type="http://schemas.openxmlformats.org/officeDocument/2006/relationships/hyperlink" Target="https://vymery.bimplatforma.cz/version/253526_nM2RGKiQ3RipHQwRF2S8sPJBbDgsf2UFLJYAjagFI1adgT86jDjhHqco5K3aYWGGX1ZCL2b27vW1UFdk1PdeoA" TargetMode="External" /><Relationship Id="rId53" Type="http://schemas.openxmlformats.org/officeDocument/2006/relationships/hyperlink" Target="https://vymery.bimplatforma.cz/version/253526_fxFEF9MWQQ0aKzSWHxLIvlQ_RtT-HVIZxMkt1KvSBHjO9tN-LaA6S5AuBP-hQrRDCszBJqfBPTOOKgklSpuZdQ" TargetMode="External" /><Relationship Id="rId54" Type="http://schemas.openxmlformats.org/officeDocument/2006/relationships/hyperlink" Target="https://vymery.bimplatforma.cz/version/253526_SetLQw9IJPRN3OR0NFBjLW0TwpWWCmBTxDV-BIoqvb3MF26aFuEXg_eJjI1dneBsvKHtiOhUCaFIcMLskOLI1A" TargetMode="External" /><Relationship Id="rId55" Type="http://schemas.openxmlformats.org/officeDocument/2006/relationships/hyperlink" Target="https://vymery.bimplatforma.cz/version/253526_uVlolWqHXA6AbanYEpZ4KDF47N7XpgO0rCGNniXg-bgfmY8a_Om__1RsfQ4fFUuCHljW5iVHx7Q9RWfqPc0pZA" TargetMode="External" /><Relationship Id="rId56" Type="http://schemas.openxmlformats.org/officeDocument/2006/relationships/hyperlink" Target="https://vymery.bimplatforma.cz/version/253526_wYWNeBjNbUAbQs2uQE7tsmTPP8iIVukHlVX-EYf8Qibinwy4DOMEKniMz06-D7j8pDCUXbMSNSBHNvVwSR277Q" TargetMode="External" /><Relationship Id="rId57" Type="http://schemas.openxmlformats.org/officeDocument/2006/relationships/hyperlink" Target="https://vymery.bimplatforma.cz/version/253526_2CoWTzDvmfXS1q3-xz2lL_fbAzFdH9XPoQwhmQrTxWCmU9N0LOnEgouw_TbjBTuovIMVa3pda2_75PAGzn6NRA" TargetMode="External" /><Relationship Id="rId58" Type="http://schemas.openxmlformats.org/officeDocument/2006/relationships/hyperlink" Target="https://vymery.bimplatforma.cz/version/253526_05Y1QHCUJr824WcZ8HxZHjUiaUg4lg5puRRGCx8kDtq3wiCAOUoZvemAhxe1k1f7zQqs8dChz0IwUg4v1RzK_g" TargetMode="External" /><Relationship Id="rId59" Type="http://schemas.openxmlformats.org/officeDocument/2006/relationships/hyperlink" Target="https://vymery.bimplatforma.cz/version/253526_5EbWcSXg5EobmZPHmgGFxXL-D40rl2FHoXKLmFBUyPhg9GFqGEcqvy4S5Dh5zhxKdyfL4L9FXM1HdjNSrjiTOA" TargetMode="External" /><Relationship Id="rId60" Type="http://schemas.openxmlformats.org/officeDocument/2006/relationships/hyperlink" Target="https://vymery.bimplatforma.cz/version/253526_zndrPv4ETgbTYuf4dGRchFg2X4Mf2mJ1jThVn9xbcN1nCfIeAtIQDKskbVn048U2Viy6Zz3Ok8EU9-ym2Qo6YQ" TargetMode="External" /><Relationship Id="rId61" Type="http://schemas.openxmlformats.org/officeDocument/2006/relationships/hyperlink" Target="https://vymery.bimplatforma.cz/version/253526_JcNycOQTJGaUsM93w0g345J9wiag12NLxgpeqKMv9yIvGroF8YC9tz-oD394pUUGeV3LP3BspZIjo60RqN6RhA" TargetMode="External" /><Relationship Id="rId62" Type="http://schemas.openxmlformats.org/officeDocument/2006/relationships/hyperlink" Target="https://vymery.bimplatforma.cz/version/253526_R1b7D-3T7wV6pygiBesvEmdXqvjLIRIIbdTBljLmm4JA0r5jCC_0XWhcmIjWtzF2VEftf-4XCQLy3_NbbehGtA" TargetMode="External" /><Relationship Id="rId63" Type="http://schemas.openxmlformats.org/officeDocument/2006/relationships/hyperlink" Target="https://vymery.bimplatforma.cz/version/253526_pXoYatkO1jJKdN3UWJFMZ2mAr_KbjDVlrtYKk_Lxcc4KfBHg1dX8NJWg9vd0Z57Ff21DJL_I790h3cTxpnqa8w" TargetMode="External" /><Relationship Id="rId64" Type="http://schemas.openxmlformats.org/officeDocument/2006/relationships/hyperlink" Target="https://vymery.bimplatforma.cz/version/253526_svGstOeMwxRy5D1-CEHEXDMwMso46CFk3RTT-18pKvOk3vjgVGdGgKkX9MMfjh_qTsntmagye0bZL3VPv755fA" TargetMode="External" /><Relationship Id="rId65" Type="http://schemas.openxmlformats.org/officeDocument/2006/relationships/hyperlink" Target="https://vymery.bimplatforma.cz/version/253526_A381oMfnwBYM6Eo6tY--mi9gil7YidaWBsv9rlTV6xS5_UyZPL3cNJ1NxJTJyWjFsyQA7XT251cIssnx3c7L3A" TargetMode="External" /><Relationship Id="rId66" Type="http://schemas.openxmlformats.org/officeDocument/2006/relationships/hyperlink" Target="https://vymery.bimplatforma.cz/version/253526_jUPzeCDj9do138RLe8KtMbaapaX_kome2KY67MbVcqOdkqJz_bL3uYIQZ5Nn7KAwWfyi9j5rkk3wDNggppDX9Q" TargetMode="External" /><Relationship Id="rId67" Type="http://schemas.openxmlformats.org/officeDocument/2006/relationships/hyperlink" Target="https://vymery.bimplatforma.cz/version/253526_rIaDJ3T1T-a16VH0k9X-EFoH3qVEbDIogAz2WHT2IYsTOh6tT9rygbVLTbh445RfybREPs7ien4wdcMkCCV5zw" TargetMode="External" /><Relationship Id="rId68" Type="http://schemas.openxmlformats.org/officeDocument/2006/relationships/hyperlink" Target="https://vymery.bimplatforma.cz/version/253526_FJ9uV9TZUZ8lvTBOst4LPkyiV3dOWhgx4z-3bQTUjY3BQkK1Hj8umI6hIzQLx7he0ZNaJjWSD5mHco4ckt13bA" TargetMode="External" /><Relationship Id="rId69" Type="http://schemas.openxmlformats.org/officeDocument/2006/relationships/drawing" Target="../drawings/drawing10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vymery.bimplatforma.cz/version/253526_GNHuE9BacEQ5owDG5j31XmQrIuw3eOtpvgkwDWdaTCg4oACK9H0T3xE9qOoDC9edwufsjY9DPy5XqxHMoEupVw" TargetMode="External" /><Relationship Id="rId2" Type="http://schemas.openxmlformats.org/officeDocument/2006/relationships/hyperlink" Target="https://vymery.bimplatforma.cz/version/253526_7z86vArcPdxHdgUqgnSg7rUMM-FBoBDLTEOiUhU4vqrDGauyt8rqmanUr5Qg5KFdYDbDnuaHEcwXYafytVlZYA" TargetMode="External" /><Relationship Id="rId3" Type="http://schemas.openxmlformats.org/officeDocument/2006/relationships/hyperlink" Target="https://vymery.bimplatforma.cz/version/253526_8d7pHCdhOhGwTen_Q6CSc-ZdMuJ6Itwotf4n-MXKlbBVsgxgn6psTjP0noirbMa2qmOyp_CXV2V6LKso9DbV8g" TargetMode="External" /><Relationship Id="rId4" Type="http://schemas.openxmlformats.org/officeDocument/2006/relationships/hyperlink" Target="https://vymery.bimplatforma.cz/version/253526_MoVy7z-2-zTEJbNzjTBwB5AJPouhUlbRbDhnEzc147kkWb1XggpkqbEomxXwW6LpEAj5pGAI_tUn7CNmos_ttQ" TargetMode="External" /><Relationship Id="rId5" Type="http://schemas.openxmlformats.org/officeDocument/2006/relationships/hyperlink" Target="https://vymery.bimplatforma.cz/version/253526_oKVb0On6ZbU8sSdZxbWD0WWAwDuzrYMqZlg7ccUVuO6xkNSsZnqGBdjGSYyxeQoWQh9h92aPpVjFgVPhJxl48g" TargetMode="External" /><Relationship Id="rId6" Type="http://schemas.openxmlformats.org/officeDocument/2006/relationships/hyperlink" Target="https://vymery.bimplatforma.cz/version/253526_QxCT9suOISjEDvXnRDhKoORl7mXzHgo03JMM4TRJGxDnYq_4x7uw7cMP5C25fhibYD7xOQBLx5AVZOWJVPhvtw" TargetMode="External" /><Relationship Id="rId7" Type="http://schemas.openxmlformats.org/officeDocument/2006/relationships/hyperlink" Target="https://vymery.bimplatforma.cz/version/253526_INg_B4qYb9gEa7_DPC7zwM9_9n_x-U2vouS6FV36gdgpU8tewkplrP8leDQiHByUlfR86pnohFoNmn-IEfvCzw" TargetMode="External" /><Relationship Id="rId8" Type="http://schemas.openxmlformats.org/officeDocument/2006/relationships/hyperlink" Target="https://vymery.bimplatforma.cz/version/253526_5lzfEpaY6-UONpvb8OBh3vpgt4Ks7nbe4trClb0OdhkJVblRuoik7D7uwav0InZfnsVOhBkJsM9XH3o5OGxn9A" TargetMode="External" /><Relationship Id="rId9" Type="http://schemas.openxmlformats.org/officeDocument/2006/relationships/hyperlink" Target="https://vymery.bimplatforma.cz/version/253526_9j17xqEllz_4qLB7we4w57KAIaKtBK3WDf8u49kIF8l6etM_dlwQfT9xgC1F4QHRo6rA3P1ATVk2L8AkNmDs7g" TargetMode="External" /><Relationship Id="rId10" Type="http://schemas.openxmlformats.org/officeDocument/2006/relationships/hyperlink" Target="https://vymery.bimplatforma.cz/version/253526_IngjFvF_NLT-PlyDoVPeP-ZjunLDL6Xa9eb8vljtH5ViTH4Ehvyc4cQ-IPCAYn_fh9g53VQ4TPZhsguaQUrnlg" TargetMode="External" /><Relationship Id="rId11" Type="http://schemas.openxmlformats.org/officeDocument/2006/relationships/hyperlink" Target="https://vymery.bimplatforma.cz/version/253526_fGnotnaKO49LWq14KSgnc6DkwtlgSz0CLV0cZHJM9PYsmsLSh7ol9W4zr1lDTn1mnVHlWlnGoUruYlzOCKD05Q" TargetMode="External" /><Relationship Id="rId12" Type="http://schemas.openxmlformats.org/officeDocument/2006/relationships/hyperlink" Target="https://vymery.bimplatforma.cz/version/253526_5qhXOa3WpuBTHfoWMwfbeAiOATupUsDrsIMrLel58ymcmLiDp-P7j--RRfDK4_78vugEpPnAJeTZ681uXpvpOQ" TargetMode="External" /><Relationship Id="rId13" Type="http://schemas.openxmlformats.org/officeDocument/2006/relationships/hyperlink" Target="https://vymery.bimplatforma.cz/version/253526_nRqyG14UOHrSG_L-A7Vq8wkns-aW5clbWoS5oXAe_XrYU66tzmIeYsqgmOOsjrieefIuc0fndhMoZpNEENnX1g" TargetMode="External" /><Relationship Id="rId14" Type="http://schemas.openxmlformats.org/officeDocument/2006/relationships/hyperlink" Target="https://vymery.bimplatforma.cz/version/253526_nRqyG14UOHrSG_L-A7Vq8wkns-aW5clbWoS5oXAe_XrYU66tzmIeYsqgmOOsjrieefIuc0fndhMoZpNEENnX1g" TargetMode="External" /><Relationship Id="rId15" Type="http://schemas.openxmlformats.org/officeDocument/2006/relationships/hyperlink" Target="https://vymery.bimplatforma.cz/version/253526_nRqyG14UOHrSG_L-A7Vq8wkns-aW5clbWoS5oXAe_XrYU66tzmIeYsqgmOOsjrieefIuc0fndhMoZpNEENnX1g" TargetMode="External" /><Relationship Id="rId16" Type="http://schemas.openxmlformats.org/officeDocument/2006/relationships/hyperlink" Target="https://vymery.bimplatforma.cz/version/253526_nRqyG14UOHrSG_L-A7Vq8wkns-aW5clbWoS5oXAe_XrYU66tzmIeYsqgmOOsjrieefIuc0fndhMoZpNEENnX1g" TargetMode="External" /><Relationship Id="rId17" Type="http://schemas.openxmlformats.org/officeDocument/2006/relationships/hyperlink" Target="https://vymery.bimplatforma.cz/version/253526_nRqyG14UOHrSG_L-A7Vq8wkns-aW5clbWoS5oXAe_XrYU66tzmIeYsqgmOOsjrieefIuc0fndhMoZpNEENnX1g" TargetMode="External" /><Relationship Id="rId18" Type="http://schemas.openxmlformats.org/officeDocument/2006/relationships/hyperlink" Target="https://vymery.bimplatforma.cz/version/253526_kHKuSyQOwqcrV7mtk3IbfUhoM6qcl9DPdHyf-x5TJGtwyfg4JPmvn9HqLi-Kfi43qSSTtn_Jv9RyVoQyvpcu2A" TargetMode="External" /><Relationship Id="rId19" Type="http://schemas.openxmlformats.org/officeDocument/2006/relationships/hyperlink" Target="https://vymery.bimplatforma.cz/version/253526_ZPXpBLisee3scDEkZrJHZBA4pb8C8wgKuB30age4oTwtp2lufMS3TWmucuQVQjc9VzTK3EyD4rFKbdrXyVVrfg" TargetMode="External" /><Relationship Id="rId20" Type="http://schemas.openxmlformats.org/officeDocument/2006/relationships/hyperlink" Target="https://vymery.bimplatforma.cz/version/253526_A381oMfnwBYM6Eo6tY--mi9gil7YidaWBsv9rlTV6xS5_UyZPL3cNJ1NxJTJyWjFsyQA7XT251cIssnx3c7L3A" TargetMode="External" /><Relationship Id="rId21" Type="http://schemas.openxmlformats.org/officeDocument/2006/relationships/hyperlink" Target="https://vymery.bimplatforma.cz/version/253526_A381oMfnwBYM6Eo6tY--mi9gil7YidaWBsv9rlTV6xS5_UyZPL3cNJ1NxJTJyWjFsyQA7XT251cIssnx3c7L3A" TargetMode="External" /><Relationship Id="rId22" Type="http://schemas.openxmlformats.org/officeDocument/2006/relationships/hyperlink" Target="https://vymery.bimplatforma.cz/version/253526_jUPzeCDj9do138RLe8KtMbaapaX_kome2KY67MbVcqOdkqJz_bL3uYIQZ5Nn7KAwWfyi9j5rkk3wDNggppDX9Q" TargetMode="External" /><Relationship Id="rId23" Type="http://schemas.openxmlformats.org/officeDocument/2006/relationships/hyperlink" Target="https://vymery.bimplatforma.cz/version/253526_jUPzeCDj9do138RLe8KtMbaapaX_kome2KY67MbVcqOdkqJz_bL3uYIQZ5Nn7KAwWfyi9j5rkk3wDNggppDX9Q" TargetMode="External" /><Relationship Id="rId24" Type="http://schemas.openxmlformats.org/officeDocument/2006/relationships/hyperlink" Target="https://vymery.bimplatforma.cz/version/253526_rIaDJ3T1T-a16VH0k9X-EFoH3qVEbDIogAz2WHT2IYsTOh6tT9rygbVLTbh445RfybREPs7ien4wdcMkCCV5zw" TargetMode="External" /><Relationship Id="rId25" Type="http://schemas.openxmlformats.org/officeDocument/2006/relationships/hyperlink" Target="https://vymery.bimplatforma.cz/version/253526_rIaDJ3T1T-a16VH0k9X-EFoH3qVEbDIogAz2WHT2IYsTOh6tT9rygbVLTbh445RfybREPs7ien4wdcMkCCV5zw" TargetMode="External" /><Relationship Id="rId26" Type="http://schemas.openxmlformats.org/officeDocument/2006/relationships/hyperlink" Target="https://vymery.bimplatforma.cz/version/253526_WfMZmYui-ln4-uoNtJRmxj0jNkTgft6r9wOUGqTEf4kZGC5kcU0OPVa4JchdAYJ0xflOc6rzfVPvi9jdr-yTwA" TargetMode="External" /><Relationship Id="rId27" Type="http://schemas.openxmlformats.org/officeDocument/2006/relationships/hyperlink" Target="https://vymery.bimplatforma.cz/version/253526_WfMZmYui-ln4-uoNtJRmxj0jNkTgft6r9wOUGqTEf4kZGC5kcU0OPVa4JchdAYJ0xflOc6rzfVPvi9jdr-yTwA" TargetMode="External" /><Relationship Id="rId28" Type="http://schemas.openxmlformats.org/officeDocument/2006/relationships/hyperlink" Target="https://vymery.bimplatforma.cz/version/253526_PjdPmyL42yEGETqsL3tzFoaoGMI0mCb-ww_GB1nFg6qwv1XzGivUu-C9tSIfImwgoFQCtbkK14cTILqSHC5ZEg" TargetMode="External" /><Relationship Id="rId29" Type="http://schemas.openxmlformats.org/officeDocument/2006/relationships/hyperlink" Target="https://vymery.bimplatforma.cz/version/253526_z_l0908tVyF5ZsuZdFga_3Kh_VunzkybH6EcrqHyph7wWq75UqaQctLF5B60ztKITsJPpEaf79BgowWccGvN8w" TargetMode="External" /><Relationship Id="rId30" Type="http://schemas.openxmlformats.org/officeDocument/2006/relationships/hyperlink" Target="https://vymery.bimplatforma.cz/version/253526_Z97UdqrOkglv7Yztoa3SIvL4IS9naoTLaKy-lzaxPL0deY3CeOGkxcuEQX2CDav1QdIPHmrb9pWl1UO63NF5wQ" TargetMode="External" /><Relationship Id="rId31" Type="http://schemas.openxmlformats.org/officeDocument/2006/relationships/hyperlink" Target="https://vymery.bimplatforma.cz/version/253526_E3uz_rkZ-qcsGwh2fFpDAw1V5qgzGw1erusIDRURZs48Necf37SfeL63mN-imtiTEGQ3ktWeeYVv7hDmCwWuEg" TargetMode="External" /><Relationship Id="rId32" Type="http://schemas.openxmlformats.org/officeDocument/2006/relationships/hyperlink" Target="https://vymery.bimplatforma.cz/version/253526_XTWJPIJPzflWb9lpqStxgIbUAZHkFFThtGQS1wsyT0ACmMbYRyIiF3cgwnxMKpCijfiOVyNdXycK7tyGTfqczQ" TargetMode="External" /><Relationship Id="rId33" Type="http://schemas.openxmlformats.org/officeDocument/2006/relationships/hyperlink" Target="https://vymery.bimplatforma.cz/version/253526_bfSG7Mssl9hbMrRvv3pEbY91TXgeSLGQ5fiMpOseU_NvJ58bnWDzZWXcGgR8zaxLiTRfy9hOalaeqeMxlwgOLQ" TargetMode="External" /><Relationship Id="rId34" Type="http://schemas.openxmlformats.org/officeDocument/2006/relationships/hyperlink" Target="https://vymery.bimplatforma.cz/version/253526_QjVotG73YOcdESbC1Ksu-27lkafPvui2gBcv4J2wadSC6fs27_rA4vr61pOpcmrrzBJ-DPnxmBhOreh61bGQ1Q" TargetMode="External" /><Relationship Id="rId35" Type="http://schemas.openxmlformats.org/officeDocument/2006/relationships/hyperlink" Target="https://vymery.bimplatforma.cz/version/253526_TxQwY6Z9bSssK8scWkm3L34rtARwLD7VYrIhAbaun6IZvUk6AeV1sJsp23XK1ZIgXaRuHCaNZIJkYWu2IecaRw" TargetMode="External" /><Relationship Id="rId36" Type="http://schemas.openxmlformats.org/officeDocument/2006/relationships/hyperlink" Target="https://vymery.bimplatforma.cz/version/253526_pgBTU0-kDA5A4-q1mQknL-3797NTzGJvztHi9je3PZCKIiySXhgL86nmsw-mom3cmY-tuGJ16oBSJbD-sHkLdQ" TargetMode="External" /><Relationship Id="rId37" Type="http://schemas.openxmlformats.org/officeDocument/2006/relationships/hyperlink" Target="https://vymery.bimplatforma.cz/version/253526_IB2I3B-l2hba2MhVUow_4kIQIQt9OXzbjCbN0roPfF1IwgC9FjyKLspygvq-uuRHF_igg33beiM9pY_7b5S3QA" TargetMode="External" /><Relationship Id="rId38" Type="http://schemas.openxmlformats.org/officeDocument/2006/relationships/hyperlink" Target="https://vymery.bimplatforma.cz/version/253526_LUzwQZqIb9A_s9kLsgFupww9SxvSsti2NDnanRKq81Zn3eJMmFhmLY8OZKiGg_0MminW8ZvfQL6xGa8htIEmCw" TargetMode="External" /><Relationship Id="rId39" Type="http://schemas.openxmlformats.org/officeDocument/2006/relationships/hyperlink" Target="https://vymery.bimplatforma.cz/version/253526_QcSyn8SOvjZiZrvwLpWiFtVuh1Bn63ZY6rNy3gwQtbO-CbZzeT-eUXuZ9mMuZ1_uIgqhG4CPlB-pylGVidCmrg" TargetMode="External" /><Relationship Id="rId40" Type="http://schemas.openxmlformats.org/officeDocument/2006/relationships/hyperlink" Target="https://vymery.bimplatforma.cz/version/253526_Z97UdqrOkglv7Yztoa3SIvL4IS9naoTLaKy-lzaxPL0deY3CeOGkxcuEQX2CDav1QdIPHmrb9pWl1UO63NF5wQ" TargetMode="External" /><Relationship Id="rId41" Type="http://schemas.openxmlformats.org/officeDocument/2006/relationships/hyperlink" Target="https://vymery.bimplatforma.cz/version/253526_A9NNnOiqG2dK7lkGhspmMGyVPfF2EVvQlogyKT9gcBeAHjcgS2OGr1KGcp1NuvqbzYzbdhHekbq_Mukn0f9tBA" TargetMode="External" /><Relationship Id="rId42" Type="http://schemas.openxmlformats.org/officeDocument/2006/relationships/hyperlink" Target="https://vymery.bimplatforma.cz/version/253526_QWkmSmV0mvEzrONgXbUe7jREHnJqXg6olbkkBfXw0DZ_I2Kqx1ig3GXmLeHWTdxYOilXVXeLU5BQDSTNCkflwQ" TargetMode="External" /><Relationship Id="rId43" Type="http://schemas.openxmlformats.org/officeDocument/2006/relationships/hyperlink" Target="https://vymery.bimplatforma.cz/version/253526_Z97UdqrOkglv7Yztoa3SIvL4IS9naoTLaKy-lzaxPL0deY3CeOGkxcuEQX2CDav1QdIPHmrb9pWl1UO63NF5wQ" TargetMode="External" /><Relationship Id="rId44" Type="http://schemas.openxmlformats.org/officeDocument/2006/relationships/hyperlink" Target="https://vymery.bimplatforma.cz/version/253526_ztjdPI8f9dhVqqcfh3RuVeZcP0BGJql7IC637hwzqRsn2yAIMaLnL0w-v4CWtz6ZmiJpDpuC46fhZI3BGCiQ2A" TargetMode="External" /><Relationship Id="rId45" Type="http://schemas.openxmlformats.org/officeDocument/2006/relationships/hyperlink" Target="https://vymery.bimplatforma.cz/version/253526_jKsmOnfnJm79HO76Nc74fo0lhvrIUhGwcVrjxExGub8ERbEh5DRW3hTN-L40VHWxUC8saE83RqiPb9vnvTisBQ" TargetMode="External" /><Relationship Id="rId46" Type="http://schemas.openxmlformats.org/officeDocument/2006/relationships/hyperlink" Target="https://vymery.bimplatforma.cz/version/253526_AOUWJF7tsey7f4n37Swa-SyaUJ-WCIgqd18WPAcaD2tRS55-KHEAih7eT6N-KWDJuDIiwQhbVcHAthfIXikijA" TargetMode="External" /><Relationship Id="rId47" Type="http://schemas.openxmlformats.org/officeDocument/2006/relationships/hyperlink" Target="https://vymery.bimplatforma.cz/version/253526_Su9yj9qmllGQXcmlqQ0q3OLzderZQ8yUuyQ0Asv5Hak9oA30rplZ8KouZjhh1NJxvKaWbq0U92n9jVfd-zTUnw" TargetMode="External" /><Relationship Id="rId48" Type="http://schemas.openxmlformats.org/officeDocument/2006/relationships/hyperlink" Target="https://vymery.bimplatforma.cz/version/253526_RfLpDvbJ1HgDdPu9mLCPh2tPsE04N3qN6F_XSJOcL4ZK0B8E0IATpA42kqdJdqyDKayNbWhj5sm65Q7TbScHUA" TargetMode="External" /><Relationship Id="rId49" Type="http://schemas.openxmlformats.org/officeDocument/2006/relationships/hyperlink" Target="https://vymery.bimplatforma.cz/version/253526_WCYy3yZZW2aE62retQu7mNJtWR9o-vFf_0Le3Ae94i8PcQqqvOd5KDwVXH5D556rouniKnWU_q5mDsFrdMK01A" TargetMode="External" /><Relationship Id="rId50" Type="http://schemas.openxmlformats.org/officeDocument/2006/relationships/hyperlink" Target="https://vymery.bimplatforma.cz/version/253526_Pyq69ncUh004w6XZhLZTsY49itasc4OBeOAlE9XoniEFHTqzSzl9o5kL-4y4ReREfMaX0sLilqLEVLxRRmFN4A" TargetMode="External" /><Relationship Id="rId51" Type="http://schemas.openxmlformats.org/officeDocument/2006/relationships/hyperlink" Target="https://vymery.bimplatforma.cz/version/253526_CN6crj8kK79fnr3eAO5YYqIP3OF4-7cVT3imRC3cbdKBPcD0MwOTLGDxTjigc8ex2Jnnesu1UBiGYQIWdwR9vA" TargetMode="External" /><Relationship Id="rId52" Type="http://schemas.openxmlformats.org/officeDocument/2006/relationships/hyperlink" Target="https://vymery.bimplatforma.cz/version/253526_FdlqaVgu2KTOQEwV68ica5avPu1dAlTKslV_nyUyxnYhIV-DFJwYbhQlYil9iwDs_5_ZJDVYKeKpaESaUyLALw" TargetMode="External" /><Relationship Id="rId53" Type="http://schemas.openxmlformats.org/officeDocument/2006/relationships/hyperlink" Target="https://vymery.bimplatforma.cz/version/253526_ZYJJuM_svMfqgu136OwpIPVdrbiO4WVOm4rg7xthaMLHxu-qDKikxoO4RS4xtAkvWuWd5Wg5Inq7jfjDnqalEQ" TargetMode="External" /><Relationship Id="rId54" Type="http://schemas.openxmlformats.org/officeDocument/2006/relationships/hyperlink" Target="https://vymery.bimplatforma.cz/version/253526_SetLQw9IJPRN3OR0NFBjLW0TwpWWCmBTxDV-BIoqvb3MF26aFuEXg_eJjI1dneBsvKHtiOhUCaFIcMLskOLI1A" TargetMode="External" /><Relationship Id="rId55" Type="http://schemas.openxmlformats.org/officeDocument/2006/relationships/hyperlink" Target="https://vymery.bimplatforma.cz/version/253526_uVlolWqHXA6AbanYEpZ4KDF47N7XpgO0rCGNniXg-bgfmY8a_Om__1RsfQ4fFUuCHljW5iVHx7Q9RWfqPc0pZA" TargetMode="External" /><Relationship Id="rId56" Type="http://schemas.openxmlformats.org/officeDocument/2006/relationships/hyperlink" Target="https://vymery.bimplatforma.cz/version/253526_uVlolWqHXA6AbanYEpZ4KDF47N7XpgO0rCGNniXg-bgfmY8a_Om__1RsfQ4fFUuCHljW5iVHx7Q9RWfqPc0pZA" TargetMode="External" /><Relationship Id="rId57" Type="http://schemas.openxmlformats.org/officeDocument/2006/relationships/hyperlink" Target="https://vymery.bimplatforma.cz/version/253526_uVlolWqHXA6AbanYEpZ4KDF47N7XpgO0rCGNniXg-bgfmY8a_Om__1RsfQ4fFUuCHljW5iVHx7Q9RWfqPc0pZA" TargetMode="External" /><Relationship Id="rId58" Type="http://schemas.openxmlformats.org/officeDocument/2006/relationships/hyperlink" Target="https://vymery.bimplatforma.cz/version/253526_wYWNeBjNbUAbQs2uQE7tsmTPP8iIVukHlVX-EYf8Qibinwy4DOMEKniMz06-D7j8pDCUXbMSNSBHNvVwSR277Q" TargetMode="External" /><Relationship Id="rId59" Type="http://schemas.openxmlformats.org/officeDocument/2006/relationships/hyperlink" Target="https://vymery.bimplatforma.cz/version/253526_G-DUFZxyJFuo6cYwkV1DhhJ9a6VCIoHctCkEX0rbn5oC2vrZwG_r1PcHs38D8jmfNQJNdNOnfIXuGg66xYi0nw" TargetMode="External" /><Relationship Id="rId60" Type="http://schemas.openxmlformats.org/officeDocument/2006/relationships/hyperlink" Target="https://vymery.bimplatforma.cz/version/253526_pPoIUPvE2b-ywYjWMBwxR-Sh1lac3JSRGloa7CMA5S7YtE1VBnGRqz6HQSTmJ9DCFh3HoYKjk53ZHa1VcIvncA" TargetMode="External" /><Relationship Id="rId61" Type="http://schemas.openxmlformats.org/officeDocument/2006/relationships/hyperlink" Target="https://vymery.bimplatforma.cz/version/253526_nM2RGKiQ3RipHQwRF2S8sPJBbDgsf2UFLJYAjagFI1adgT86jDjhHqco5K3aYWGGX1ZCL2b27vW1UFdk1PdeoA" TargetMode="External" /><Relationship Id="rId62" Type="http://schemas.openxmlformats.org/officeDocument/2006/relationships/hyperlink" Target="https://vymery.bimplatforma.cz/version/253526_IB2I3B-l2hba2MhVUow_4kIQIQt9OXzbjCbN0roPfF1IwgC9FjyKLspygvq-uuRHF_igg33beiM9pY_7b5S3QA" TargetMode="External" /><Relationship Id="rId63" Type="http://schemas.openxmlformats.org/officeDocument/2006/relationships/hyperlink" Target="https://vymery.bimplatforma.cz/version/253526_FhRatAMUGx6C4wvCSjVKvf_LWLBbHhqGRqH_2yW1P3Zn-6XNZt0Tw-yBXW21O8ksyaYMRfwg3ENtoOWzCErqUA" TargetMode="External" /><Relationship Id="rId64" Type="http://schemas.openxmlformats.org/officeDocument/2006/relationships/hyperlink" Target="https://vymery.bimplatforma.cz/version/253526_CZl59SFonPjtrz5SNuTHomdXvXn4iCAtxhiVRU3He65Px7nb9_z7Ar50xz-fOUSiaf5muFhZ2MLSISIvGacLxQ" TargetMode="External" /><Relationship Id="rId65" Type="http://schemas.openxmlformats.org/officeDocument/2006/relationships/hyperlink" Target="https://vymery.bimplatforma.cz/version/253526_HmndFmLIIdaZ62fuo2ac0xp-hc7gsUh-LcScE22lEwGJl8LZ1DYmu4G0CPrVwQI1bDcXb9PpKmPjbM7SYB3NiQ" TargetMode="External" /><Relationship Id="rId66" Type="http://schemas.openxmlformats.org/officeDocument/2006/relationships/hyperlink" Target="https://vymery.bimplatforma.cz/version/253526_G0nOcDbMSCqXOo2UbeycYG0IiHxhE38ScI6itdAQ76teEb-4vDY6T1-o_TRAuViCFdGb4g7SVGdxckFmQ7jMYg" TargetMode="External" /><Relationship Id="rId67" Type="http://schemas.openxmlformats.org/officeDocument/2006/relationships/hyperlink" Target="https://vymery.bimplatforma.cz/version/253526_tQxmNQvOHKW2JIOe6z-yNF-_5xA0lJsTAB756Xf01jmxI4_qfozu7nskL65LMDNn-S8FujZVYa_ENf31WTtDxw" TargetMode="External" /><Relationship Id="rId68" Type="http://schemas.openxmlformats.org/officeDocument/2006/relationships/hyperlink" Target="https://vymery.bimplatforma.cz/version/253526_PG4-z7HzC9f_rbpZ_VXugbasfqEWX6VHYcFgj9jkoaN5yvEtDyKC6HkxxIGbAUkAESOyvLPc9axY0WR4apkXjA" TargetMode="External" /><Relationship Id="rId69" Type="http://schemas.openxmlformats.org/officeDocument/2006/relationships/hyperlink" Target="https://vymery.bimplatforma.cz/version/253526_FJ9uV9TZUZ8lvTBOst4LPkyiV3dOWhgx4z-3bQTUjY3BQkK1Hj8umI6hIzQLx7he0ZNaJjWSD5mHco4ckt13bA" TargetMode="External" /><Relationship Id="rId70" Type="http://schemas.openxmlformats.org/officeDocument/2006/relationships/hyperlink" Target="https://vymery.bimplatforma.cz/version/253526_FJ9uV9TZUZ8lvTBOst4LPkyiV3dOWhgx4z-3bQTUjY3BQkK1Hj8umI6hIzQLx7he0ZNaJjWSD5mHco4ckt13bA" TargetMode="External" /><Relationship Id="rId71" Type="http://schemas.openxmlformats.org/officeDocument/2006/relationships/hyperlink" Target="https://vymery.bimplatforma.cz/version/253526_TXjItwPRjpsQBD8b8d40e0WUxir8FOFhIWxRef0trIWGr__xFaWvgcvC8ua9KAXpd-RTMVtXanX3IiARwxLPVg" TargetMode="External" /><Relationship Id="rId72" Type="http://schemas.openxmlformats.org/officeDocument/2006/relationships/hyperlink" Target="https://vymery.bimplatforma.cz/version/253526_TXjItwPRjpsQBD8b8d40e0WUxir8FOFhIWxRef0trIWGr__xFaWvgcvC8ua9KAXpd-RTMVtXanX3IiARwxLPVg" TargetMode="External" /><Relationship Id="rId73" Type="http://schemas.openxmlformats.org/officeDocument/2006/relationships/hyperlink" Target="https://vymery.bimplatforma.cz/version/253526_TXjItwPRjpsQBD8b8d40e0WUxir8FOFhIWxRef0trIWGr__xFaWvgcvC8ua9KAXpd-RTMVtXanX3IiARwxLPVg" TargetMode="External" /><Relationship Id="rId74" Type="http://schemas.openxmlformats.org/officeDocument/2006/relationships/hyperlink" Target="https://vymery.bimplatforma.cz/version/253526_2CoWTzDvmfXS1q3-xz2lL_fbAzFdH9XPoQwhmQrTxWCmU9N0LOnEgouw_TbjBTuovIMVa3pda2_75PAGzn6NRA" TargetMode="External" /><Relationship Id="rId75" Type="http://schemas.openxmlformats.org/officeDocument/2006/relationships/hyperlink" Target="https://vymery.bimplatforma.cz/version/253526_2CoWTzDvmfXS1q3-xz2lL_fbAzFdH9XPoQwhmQrTxWCmU9N0LOnEgouw_TbjBTuovIMVa3pda2_75PAGzn6NRA" TargetMode="External" /><Relationship Id="rId76" Type="http://schemas.openxmlformats.org/officeDocument/2006/relationships/hyperlink" Target="https://vymery.bimplatforma.cz/version/253526_05Y1QHCUJr824WcZ8HxZHjUiaUg4lg5puRRGCx8kDtq3wiCAOUoZvemAhxe1k1f7zQqs8dChz0IwUg4v1RzK_g" TargetMode="External" /><Relationship Id="rId77" Type="http://schemas.openxmlformats.org/officeDocument/2006/relationships/hyperlink" Target="https://vymery.bimplatforma.cz/version/253526_2CoWTzDvmfXS1q3-xz2lL_fbAzFdH9XPoQwhmQrTxWCmU9N0LOnEgouw_TbjBTuovIMVa3pda2_75PAGzn6NRA" TargetMode="External" /><Relationship Id="rId78" Type="http://schemas.openxmlformats.org/officeDocument/2006/relationships/hyperlink" Target="https://vymery.bimplatforma.cz/version/253526_5EbWcSXg5EobmZPHmgGFxXL-D40rl2FHoXKLmFBUyPhg9GFqGEcqvy4S5Dh5zhxKdyfL4L9FXM1HdjNSrjiTOA" TargetMode="External" /><Relationship Id="rId79" Type="http://schemas.openxmlformats.org/officeDocument/2006/relationships/hyperlink" Target="https://vymery.bimplatforma.cz/version/253526_zndrPv4ETgbTYuf4dGRchFg2X4Mf2mJ1jThVn9xbcN1nCfIeAtIQDKskbVn048U2Viy6Zz3Ok8EU9-ym2Qo6YQ" TargetMode="External" /><Relationship Id="rId80" Type="http://schemas.openxmlformats.org/officeDocument/2006/relationships/hyperlink" Target="https://vymery.bimplatforma.cz/version/253526_JcNycOQTJGaUsM93w0g345J9wiag12NLxgpeqKMv9yIvGroF8YC9tz-oD394pUUGeV3LP3BspZIjo60RqN6RhA" TargetMode="External" /><Relationship Id="rId81" Type="http://schemas.openxmlformats.org/officeDocument/2006/relationships/hyperlink" Target="https://vymery.bimplatforma.cz/version/253526_2CoWTzDvmfXS1q3-xz2lL_fbAzFdH9XPoQwhmQrTxWCmU9N0LOnEgouw_TbjBTuovIMVa3pda2_75PAGzn6NRA" TargetMode="External" /><Relationship Id="rId82" Type="http://schemas.openxmlformats.org/officeDocument/2006/relationships/hyperlink" Target="https://vymery.bimplatforma.cz/version/253526_R1b7D-3T7wV6pygiBesvEmdXqvjLIRIIbdTBljLmm4JA0r5jCC_0XWhcmIjWtzF2VEftf-4XCQLy3_NbbehGtA" TargetMode="External" /><Relationship Id="rId83" Type="http://schemas.openxmlformats.org/officeDocument/2006/relationships/hyperlink" Target="https://vymery.bimplatforma.cz/version/253526_R1b7D-3T7wV6pygiBesvEmdXqvjLIRIIbdTBljLmm4JA0r5jCC_0XWhcmIjWtzF2VEftf-4XCQLy3_NbbehGtA" TargetMode="External" /><Relationship Id="rId84" Type="http://schemas.openxmlformats.org/officeDocument/2006/relationships/hyperlink" Target="https://vymery.bimplatforma.cz/version/253526_R1b7D-3T7wV6pygiBesvEmdXqvjLIRIIbdTBljLmm4JA0r5jCC_0XWhcmIjWtzF2VEftf-4XCQLy3_NbbehGtA" TargetMode="External" /><Relationship Id="rId85" Type="http://schemas.openxmlformats.org/officeDocument/2006/relationships/hyperlink" Target="https://vymery.bimplatforma.cz/version/253526_R1b7D-3T7wV6pygiBesvEmdXqvjLIRIIbdTBljLmm4JA0r5jCC_0XWhcmIjWtzF2VEftf-4XCQLy3_NbbehGtA" TargetMode="External" /><Relationship Id="rId86" Type="http://schemas.openxmlformats.org/officeDocument/2006/relationships/hyperlink" Target="https://vymery.bimplatforma.cz/version/253526_pXoYatkO1jJKdN3UWJFMZ2mAr_KbjDVlrtYKk_Lxcc4KfBHg1dX8NJWg9vd0Z57Ff21DJL_I790h3cTxpnqa8w" TargetMode="External" /><Relationship Id="rId87" Type="http://schemas.openxmlformats.org/officeDocument/2006/relationships/hyperlink" Target="https://vymery.bimplatforma.cz/version/253526_R1b7D-3T7wV6pygiBesvEmdXqvjLIRIIbdTBljLmm4JA0r5jCC_0XWhcmIjWtzF2VEftf-4XCQLy3_NbbehGtA" TargetMode="External" /><Relationship Id="rId88" Type="http://schemas.openxmlformats.org/officeDocument/2006/relationships/hyperlink" Target="https://vymery.bimplatforma.cz/version/253526_svGstOeMwxRy5D1-CEHEXDMwMso46CFk3RTT-18pKvOk3vjgVGdGgKkX9MMfjh_qTsntmagye0bZL3VPv755fA" TargetMode="External" /><Relationship Id="rId89" Type="http://schemas.openxmlformats.org/officeDocument/2006/relationships/hyperlink" Target="https://vymery.bimplatforma.cz/version/253526_svGstOeMwxRy5D1-CEHEXDMwMso46CFk3RTT-18pKvOk3vjgVGdGgKkX9MMfjh_qTsntmagye0bZL3VPv755fA" TargetMode="External" /><Relationship Id="rId90" Type="http://schemas.openxmlformats.org/officeDocument/2006/relationships/hyperlink" Target="https://vymery.bimplatforma.cz/version/253526_svGstOeMwxRy5D1-CEHEXDMwMso46CFk3RTT-18pKvOk3vjgVGdGgKkX9MMfjh_qTsntmagye0bZL3VPv755fA" TargetMode="External" /><Relationship Id="rId91" Type="http://schemas.openxmlformats.org/officeDocument/2006/relationships/hyperlink" Target="https://vymery.bimplatforma.cz/version/253526_svGstOeMwxRy5D1-CEHEXDMwMso46CFk3RTT-18pKvOk3vjgVGdGgKkX9MMfjh_qTsntmagye0bZL3VPv755fA" TargetMode="External" /><Relationship Id="rId92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6" t="s">
        <v>0</v>
      </c>
      <c r="AZ1" s="16" t="s">
        <v>1</v>
      </c>
      <c r="BA1" s="16" t="s">
        <v>2</v>
      </c>
      <c r="BB1" s="16" t="s">
        <v>3</v>
      </c>
      <c r="BT1" s="16" t="s">
        <v>4</v>
      </c>
      <c r="BU1" s="16" t="s">
        <v>4</v>
      </c>
      <c r="BV1" s="16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7" t="s">
        <v>6</v>
      </c>
      <c r="BT2" s="17" t="s">
        <v>7</v>
      </c>
    </row>
    <row r="3" s="1" customFormat="1" ht="6.96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8</v>
      </c>
    </row>
    <row r="4" s="1" customFormat="1" ht="24.96" customHeight="1">
      <c r="B4" s="21"/>
      <c r="C4" s="22"/>
      <c r="D4" s="23" t="s">
        <v>9</v>
      </c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0"/>
      <c r="AS4" s="24" t="s">
        <v>10</v>
      </c>
      <c r="BE4" s="25" t="s">
        <v>11</v>
      </c>
      <c r="BS4" s="17" t="s">
        <v>12</v>
      </c>
    </row>
    <row r="5" s="1" customFormat="1" ht="12" customHeight="1">
      <c r="B5" s="21"/>
      <c r="C5" s="22"/>
      <c r="D5" s="26" t="s">
        <v>13</v>
      </c>
      <c r="E5" s="22"/>
      <c r="F5" s="22"/>
      <c r="G5" s="22"/>
      <c r="H5" s="22"/>
      <c r="I5" s="22"/>
      <c r="J5" s="22"/>
      <c r="K5" s="27" t="s">
        <v>14</v>
      </c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0"/>
      <c r="BE5" s="28" t="s">
        <v>15</v>
      </c>
      <c r="BS5" s="17" t="s">
        <v>6</v>
      </c>
    </row>
    <row r="6" s="1" customFormat="1" ht="36.96" customHeight="1">
      <c r="B6" s="21"/>
      <c r="C6" s="22"/>
      <c r="D6" s="29" t="s">
        <v>16</v>
      </c>
      <c r="E6" s="22"/>
      <c r="F6" s="22"/>
      <c r="G6" s="22"/>
      <c r="H6" s="22"/>
      <c r="I6" s="22"/>
      <c r="J6" s="22"/>
      <c r="K6" s="30" t="s">
        <v>17</v>
      </c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0"/>
      <c r="BE6" s="31"/>
      <c r="BS6" s="17" t="s">
        <v>6</v>
      </c>
    </row>
    <row r="7" s="1" customFormat="1" ht="12" customHeight="1">
      <c r="B7" s="21"/>
      <c r="C7" s="22"/>
      <c r="D7" s="32" t="s">
        <v>18</v>
      </c>
      <c r="E7" s="22"/>
      <c r="F7" s="22"/>
      <c r="G7" s="22"/>
      <c r="H7" s="22"/>
      <c r="I7" s="22"/>
      <c r="J7" s="22"/>
      <c r="K7" s="27" t="s">
        <v>1</v>
      </c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32" t="s">
        <v>19</v>
      </c>
      <c r="AL7" s="22"/>
      <c r="AM7" s="22"/>
      <c r="AN7" s="27" t="s">
        <v>1</v>
      </c>
      <c r="AO7" s="22"/>
      <c r="AP7" s="22"/>
      <c r="AQ7" s="22"/>
      <c r="AR7" s="20"/>
      <c r="BE7" s="31"/>
      <c r="BS7" s="17" t="s">
        <v>6</v>
      </c>
    </row>
    <row r="8" s="1" customFormat="1" ht="12" customHeight="1">
      <c r="B8" s="21"/>
      <c r="C8" s="22"/>
      <c r="D8" s="32" t="s">
        <v>20</v>
      </c>
      <c r="E8" s="22"/>
      <c r="F8" s="22"/>
      <c r="G8" s="22"/>
      <c r="H8" s="22"/>
      <c r="I8" s="22"/>
      <c r="J8" s="22"/>
      <c r="K8" s="27" t="s">
        <v>21</v>
      </c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32" t="s">
        <v>22</v>
      </c>
      <c r="AL8" s="22"/>
      <c r="AM8" s="22"/>
      <c r="AN8" s="33" t="s">
        <v>23</v>
      </c>
      <c r="AO8" s="22"/>
      <c r="AP8" s="22"/>
      <c r="AQ8" s="22"/>
      <c r="AR8" s="20"/>
      <c r="BE8" s="31"/>
      <c r="BS8" s="17" t="s">
        <v>6</v>
      </c>
    </row>
    <row r="9" s="1" customFormat="1" ht="14.4" customHeight="1">
      <c r="B9" s="21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0"/>
      <c r="BE9" s="31"/>
      <c r="BS9" s="17" t="s">
        <v>6</v>
      </c>
    </row>
    <row r="10" s="1" customFormat="1" ht="12" customHeight="1">
      <c r="B10" s="21"/>
      <c r="C10" s="22"/>
      <c r="D10" s="32" t="s">
        <v>24</v>
      </c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32" t="s">
        <v>25</v>
      </c>
      <c r="AL10" s="22"/>
      <c r="AM10" s="22"/>
      <c r="AN10" s="27" t="s">
        <v>1</v>
      </c>
      <c r="AO10" s="22"/>
      <c r="AP10" s="22"/>
      <c r="AQ10" s="22"/>
      <c r="AR10" s="20"/>
      <c r="BE10" s="31"/>
      <c r="BS10" s="17" t="s">
        <v>6</v>
      </c>
    </row>
    <row r="11" s="1" customFormat="1" ht="18.48" customHeight="1">
      <c r="B11" s="21"/>
      <c r="C11" s="22"/>
      <c r="D11" s="22"/>
      <c r="E11" s="27" t="s">
        <v>26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32" t="s">
        <v>27</v>
      </c>
      <c r="AL11" s="22"/>
      <c r="AM11" s="22"/>
      <c r="AN11" s="27" t="s">
        <v>1</v>
      </c>
      <c r="AO11" s="22"/>
      <c r="AP11" s="22"/>
      <c r="AQ11" s="22"/>
      <c r="AR11" s="20"/>
      <c r="BE11" s="31"/>
      <c r="BS11" s="17" t="s">
        <v>6</v>
      </c>
    </row>
    <row r="12" s="1" customFormat="1" ht="6.96" customHeight="1">
      <c r="B12" s="21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0"/>
      <c r="BE12" s="31"/>
      <c r="BS12" s="17" t="s">
        <v>6</v>
      </c>
    </row>
    <row r="13" s="1" customFormat="1" ht="12" customHeight="1">
      <c r="B13" s="21"/>
      <c r="C13" s="22"/>
      <c r="D13" s="32" t="s">
        <v>28</v>
      </c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32" t="s">
        <v>25</v>
      </c>
      <c r="AL13" s="22"/>
      <c r="AM13" s="22"/>
      <c r="AN13" s="34" t="s">
        <v>29</v>
      </c>
      <c r="AO13" s="22"/>
      <c r="AP13" s="22"/>
      <c r="AQ13" s="22"/>
      <c r="AR13" s="20"/>
      <c r="BE13" s="31"/>
      <c r="BS13" s="17" t="s">
        <v>6</v>
      </c>
    </row>
    <row r="14">
      <c r="B14" s="21"/>
      <c r="C14" s="22"/>
      <c r="D14" s="22"/>
      <c r="E14" s="34" t="s">
        <v>29</v>
      </c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2" t="s">
        <v>27</v>
      </c>
      <c r="AL14" s="22"/>
      <c r="AM14" s="22"/>
      <c r="AN14" s="34" t="s">
        <v>29</v>
      </c>
      <c r="AO14" s="22"/>
      <c r="AP14" s="22"/>
      <c r="AQ14" s="22"/>
      <c r="AR14" s="20"/>
      <c r="BE14" s="31"/>
      <c r="BS14" s="17" t="s">
        <v>6</v>
      </c>
    </row>
    <row r="15" s="1" customFormat="1" ht="6.96" customHeight="1">
      <c r="B15" s="21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0"/>
      <c r="BE15" s="31"/>
      <c r="BS15" s="17" t="s">
        <v>4</v>
      </c>
    </row>
    <row r="16" s="1" customFormat="1" ht="12" customHeight="1">
      <c r="B16" s="21"/>
      <c r="C16" s="22"/>
      <c r="D16" s="32" t="s">
        <v>30</v>
      </c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32" t="s">
        <v>25</v>
      </c>
      <c r="AL16" s="22"/>
      <c r="AM16" s="22"/>
      <c r="AN16" s="27" t="s">
        <v>1</v>
      </c>
      <c r="AO16" s="22"/>
      <c r="AP16" s="22"/>
      <c r="AQ16" s="22"/>
      <c r="AR16" s="20"/>
      <c r="BE16" s="31"/>
      <c r="BS16" s="17" t="s">
        <v>4</v>
      </c>
    </row>
    <row r="17" s="1" customFormat="1" ht="18.48" customHeight="1">
      <c r="B17" s="21"/>
      <c r="C17" s="22"/>
      <c r="D17" s="22"/>
      <c r="E17" s="27" t="s">
        <v>31</v>
      </c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32" t="s">
        <v>27</v>
      </c>
      <c r="AL17" s="22"/>
      <c r="AM17" s="22"/>
      <c r="AN17" s="27" t="s">
        <v>1</v>
      </c>
      <c r="AO17" s="22"/>
      <c r="AP17" s="22"/>
      <c r="AQ17" s="22"/>
      <c r="AR17" s="20"/>
      <c r="BE17" s="31"/>
      <c r="BS17" s="17" t="s">
        <v>32</v>
      </c>
    </row>
    <row r="18" s="1" customFormat="1" ht="6.96" customHeight="1">
      <c r="B18" s="21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0"/>
      <c r="BE18" s="31"/>
      <c r="BS18" s="17" t="s">
        <v>6</v>
      </c>
    </row>
    <row r="19" s="1" customFormat="1" ht="12" customHeight="1">
      <c r="B19" s="21"/>
      <c r="C19" s="22"/>
      <c r="D19" s="32" t="s">
        <v>33</v>
      </c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32" t="s">
        <v>25</v>
      </c>
      <c r="AL19" s="22"/>
      <c r="AM19" s="22"/>
      <c r="AN19" s="27" t="s">
        <v>1</v>
      </c>
      <c r="AO19" s="22"/>
      <c r="AP19" s="22"/>
      <c r="AQ19" s="22"/>
      <c r="AR19" s="20"/>
      <c r="BE19" s="31"/>
      <c r="BS19" s="17" t="s">
        <v>6</v>
      </c>
    </row>
    <row r="20" s="1" customFormat="1" ht="18.48" customHeight="1">
      <c r="B20" s="21"/>
      <c r="C20" s="22"/>
      <c r="D20" s="22"/>
      <c r="E20" s="27" t="s">
        <v>34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32" t="s">
        <v>27</v>
      </c>
      <c r="AL20" s="22"/>
      <c r="AM20" s="22"/>
      <c r="AN20" s="27" t="s">
        <v>1</v>
      </c>
      <c r="AO20" s="22"/>
      <c r="AP20" s="22"/>
      <c r="AQ20" s="22"/>
      <c r="AR20" s="20"/>
      <c r="BE20" s="31"/>
      <c r="BS20" s="17" t="s">
        <v>32</v>
      </c>
    </row>
    <row r="21" s="1" customFormat="1" ht="6.96" customHeight="1">
      <c r="B21" s="21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0"/>
      <c r="BE21" s="31"/>
    </row>
    <row r="22" s="1" customFormat="1" ht="12" customHeight="1">
      <c r="B22" s="21"/>
      <c r="C22" s="22"/>
      <c r="D22" s="32" t="s">
        <v>35</v>
      </c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0"/>
      <c r="BE22" s="31"/>
    </row>
    <row r="23" s="1" customFormat="1" ht="16.5" customHeight="1">
      <c r="B23" s="21"/>
      <c r="C23" s="22"/>
      <c r="D23" s="22"/>
      <c r="E23" s="36" t="s">
        <v>1</v>
      </c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22"/>
      <c r="AP23" s="22"/>
      <c r="AQ23" s="22"/>
      <c r="AR23" s="20"/>
      <c r="BE23" s="31"/>
    </row>
    <row r="24" s="1" customFormat="1" ht="6.96" customHeight="1">
      <c r="B24" s="2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0"/>
      <c r="BE24" s="31"/>
    </row>
    <row r="25" s="1" customFormat="1" ht="6.96" customHeight="1">
      <c r="B25" s="21"/>
      <c r="C25" s="22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22"/>
      <c r="AQ25" s="22"/>
      <c r="AR25" s="20"/>
      <c r="BE25" s="31"/>
    </row>
    <row r="26" s="2" customFormat="1" ht="25.92" customHeight="1">
      <c r="A26" s="38"/>
      <c r="B26" s="39"/>
      <c r="C26" s="40"/>
      <c r="D26" s="41" t="s">
        <v>36</v>
      </c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3">
        <f>ROUND(AG94,2)</f>
        <v>0</v>
      </c>
      <c r="AL26" s="42"/>
      <c r="AM26" s="42"/>
      <c r="AN26" s="42"/>
      <c r="AO26" s="42"/>
      <c r="AP26" s="40"/>
      <c r="AQ26" s="40"/>
      <c r="AR26" s="44"/>
      <c r="BE26" s="31"/>
    </row>
    <row r="27" s="2" customFormat="1" ht="6.96" customHeight="1">
      <c r="A27" s="38"/>
      <c r="B27" s="39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4"/>
      <c r="BE27" s="31"/>
    </row>
    <row r="28" s="2" customFormat="1">
      <c r="A28" s="38"/>
      <c r="B28" s="39"/>
      <c r="C28" s="40"/>
      <c r="D28" s="40"/>
      <c r="E28" s="40"/>
      <c r="F28" s="40"/>
      <c r="G28" s="40"/>
      <c r="H28" s="40"/>
      <c r="I28" s="40"/>
      <c r="J28" s="40"/>
      <c r="K28" s="40"/>
      <c r="L28" s="45" t="s">
        <v>37</v>
      </c>
      <c r="M28" s="45"/>
      <c r="N28" s="45"/>
      <c r="O28" s="45"/>
      <c r="P28" s="45"/>
      <c r="Q28" s="40"/>
      <c r="R28" s="40"/>
      <c r="S28" s="40"/>
      <c r="T28" s="40"/>
      <c r="U28" s="40"/>
      <c r="V28" s="40"/>
      <c r="W28" s="45" t="s">
        <v>38</v>
      </c>
      <c r="X28" s="45"/>
      <c r="Y28" s="45"/>
      <c r="Z28" s="45"/>
      <c r="AA28" s="45"/>
      <c r="AB28" s="45"/>
      <c r="AC28" s="45"/>
      <c r="AD28" s="45"/>
      <c r="AE28" s="45"/>
      <c r="AF28" s="40"/>
      <c r="AG28" s="40"/>
      <c r="AH28" s="40"/>
      <c r="AI28" s="40"/>
      <c r="AJ28" s="40"/>
      <c r="AK28" s="45" t="s">
        <v>39</v>
      </c>
      <c r="AL28" s="45"/>
      <c r="AM28" s="45"/>
      <c r="AN28" s="45"/>
      <c r="AO28" s="45"/>
      <c r="AP28" s="40"/>
      <c r="AQ28" s="40"/>
      <c r="AR28" s="44"/>
      <c r="BE28" s="31"/>
    </row>
    <row r="29" s="3" customFormat="1" ht="14.4" customHeight="1">
      <c r="A29" s="3"/>
      <c r="B29" s="46"/>
      <c r="C29" s="47"/>
      <c r="D29" s="32" t="s">
        <v>40</v>
      </c>
      <c r="E29" s="47"/>
      <c r="F29" s="32" t="s">
        <v>41</v>
      </c>
      <c r="G29" s="47"/>
      <c r="H29" s="47"/>
      <c r="I29" s="47"/>
      <c r="J29" s="47"/>
      <c r="K29" s="47"/>
      <c r="L29" s="48">
        <v>0.20999999999999999</v>
      </c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9">
        <f>ROUND(AZ94, 2)</f>
        <v>0</v>
      </c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9">
        <f>ROUND(AV94, 2)</f>
        <v>0</v>
      </c>
      <c r="AL29" s="47"/>
      <c r="AM29" s="47"/>
      <c r="AN29" s="47"/>
      <c r="AO29" s="47"/>
      <c r="AP29" s="47"/>
      <c r="AQ29" s="47"/>
      <c r="AR29" s="50"/>
      <c r="BE29" s="51"/>
    </row>
    <row r="30" s="3" customFormat="1" ht="14.4" customHeight="1">
      <c r="A30" s="3"/>
      <c r="B30" s="46"/>
      <c r="C30" s="47"/>
      <c r="D30" s="47"/>
      <c r="E30" s="47"/>
      <c r="F30" s="32" t="s">
        <v>42</v>
      </c>
      <c r="G30" s="47"/>
      <c r="H30" s="47"/>
      <c r="I30" s="47"/>
      <c r="J30" s="47"/>
      <c r="K30" s="47"/>
      <c r="L30" s="48">
        <v>0.12</v>
      </c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9">
        <f>ROUND(BA94, 2)</f>
        <v>0</v>
      </c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9">
        <f>ROUND(AW94, 2)</f>
        <v>0</v>
      </c>
      <c r="AL30" s="47"/>
      <c r="AM30" s="47"/>
      <c r="AN30" s="47"/>
      <c r="AO30" s="47"/>
      <c r="AP30" s="47"/>
      <c r="AQ30" s="47"/>
      <c r="AR30" s="50"/>
      <c r="BE30" s="51"/>
    </row>
    <row r="31" hidden="1" s="3" customFormat="1" ht="14.4" customHeight="1">
      <c r="A31" s="3"/>
      <c r="B31" s="46"/>
      <c r="C31" s="47"/>
      <c r="D31" s="47"/>
      <c r="E31" s="47"/>
      <c r="F31" s="32" t="s">
        <v>43</v>
      </c>
      <c r="G31" s="47"/>
      <c r="H31" s="47"/>
      <c r="I31" s="47"/>
      <c r="J31" s="47"/>
      <c r="K31" s="47"/>
      <c r="L31" s="48">
        <v>0.20999999999999999</v>
      </c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9">
        <f>ROUND(BB94, 2)</f>
        <v>0</v>
      </c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9">
        <v>0</v>
      </c>
      <c r="AL31" s="47"/>
      <c r="AM31" s="47"/>
      <c r="AN31" s="47"/>
      <c r="AO31" s="47"/>
      <c r="AP31" s="47"/>
      <c r="AQ31" s="47"/>
      <c r="AR31" s="50"/>
      <c r="BE31" s="51"/>
    </row>
    <row r="32" hidden="1" s="3" customFormat="1" ht="14.4" customHeight="1">
      <c r="A32" s="3"/>
      <c r="B32" s="46"/>
      <c r="C32" s="47"/>
      <c r="D32" s="47"/>
      <c r="E32" s="47"/>
      <c r="F32" s="32" t="s">
        <v>44</v>
      </c>
      <c r="G32" s="47"/>
      <c r="H32" s="47"/>
      <c r="I32" s="47"/>
      <c r="J32" s="47"/>
      <c r="K32" s="47"/>
      <c r="L32" s="48">
        <v>0.12</v>
      </c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9">
        <f>ROUND(BC94, 2)</f>
        <v>0</v>
      </c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9">
        <v>0</v>
      </c>
      <c r="AL32" s="47"/>
      <c r="AM32" s="47"/>
      <c r="AN32" s="47"/>
      <c r="AO32" s="47"/>
      <c r="AP32" s="47"/>
      <c r="AQ32" s="47"/>
      <c r="AR32" s="50"/>
      <c r="BE32" s="51"/>
    </row>
    <row r="33" hidden="1" s="3" customFormat="1" ht="14.4" customHeight="1">
      <c r="A33" s="3"/>
      <c r="B33" s="46"/>
      <c r="C33" s="47"/>
      <c r="D33" s="47"/>
      <c r="E33" s="47"/>
      <c r="F33" s="32" t="s">
        <v>45</v>
      </c>
      <c r="G33" s="47"/>
      <c r="H33" s="47"/>
      <c r="I33" s="47"/>
      <c r="J33" s="47"/>
      <c r="K33" s="47"/>
      <c r="L33" s="48">
        <v>0</v>
      </c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9">
        <f>ROUND(BD94, 2)</f>
        <v>0</v>
      </c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9">
        <v>0</v>
      </c>
      <c r="AL33" s="47"/>
      <c r="AM33" s="47"/>
      <c r="AN33" s="47"/>
      <c r="AO33" s="47"/>
      <c r="AP33" s="47"/>
      <c r="AQ33" s="47"/>
      <c r="AR33" s="50"/>
      <c r="BE33" s="51"/>
    </row>
    <row r="34" s="2" customFormat="1" ht="6.96" customHeight="1">
      <c r="A34" s="38"/>
      <c r="B34" s="39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4"/>
      <c r="BE34" s="31"/>
    </row>
    <row r="35" s="2" customFormat="1" ht="25.92" customHeight="1">
      <c r="A35" s="38"/>
      <c r="B35" s="39"/>
      <c r="C35" s="52"/>
      <c r="D35" s="53" t="s">
        <v>46</v>
      </c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5" t="s">
        <v>47</v>
      </c>
      <c r="U35" s="54"/>
      <c r="V35" s="54"/>
      <c r="W35" s="54"/>
      <c r="X35" s="56" t="s">
        <v>48</v>
      </c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7">
        <f>SUM(AK26:AK33)</f>
        <v>0</v>
      </c>
      <c r="AL35" s="54"/>
      <c r="AM35" s="54"/>
      <c r="AN35" s="54"/>
      <c r="AO35" s="58"/>
      <c r="AP35" s="52"/>
      <c r="AQ35" s="52"/>
      <c r="AR35" s="44"/>
      <c r="BE35" s="38"/>
    </row>
    <row r="36" s="2" customFormat="1" ht="6.96" customHeight="1">
      <c r="A36" s="38"/>
      <c r="B36" s="39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4"/>
      <c r="BE36" s="38"/>
    </row>
    <row r="37" s="2" customFormat="1" ht="14.4" customHeight="1">
      <c r="A37" s="38"/>
      <c r="B37" s="39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4"/>
      <c r="BE37" s="38"/>
    </row>
    <row r="38" s="1" customFormat="1" ht="14.4" customHeight="1">
      <c r="B38" s="21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0"/>
    </row>
    <row r="39" s="1" customFormat="1" ht="14.4" customHeight="1">
      <c r="B39" s="2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0"/>
    </row>
    <row r="40" s="1" customFormat="1" ht="14.4" customHeight="1">
      <c r="B40" s="21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0"/>
    </row>
    <row r="41" s="1" customFormat="1" ht="14.4" customHeight="1">
      <c r="B41" s="21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0"/>
    </row>
    <row r="42" s="1" customFormat="1" ht="14.4" customHeight="1">
      <c r="B42" s="21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0"/>
    </row>
    <row r="43" s="1" customFormat="1" ht="14.4" customHeight="1">
      <c r="B43" s="21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0"/>
    </row>
    <row r="44" s="1" customFormat="1" ht="14.4" customHeight="1">
      <c r="B44" s="21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0"/>
    </row>
    <row r="45" s="1" customFormat="1" ht="14.4" customHeight="1">
      <c r="B45" s="21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0"/>
    </row>
    <row r="46" s="1" customFormat="1" ht="14.4" customHeight="1">
      <c r="B46" s="21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0"/>
    </row>
    <row r="47" s="1" customFormat="1" ht="14.4" customHeight="1">
      <c r="B47" s="21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0"/>
    </row>
    <row r="48" s="1" customFormat="1" ht="14.4" customHeight="1">
      <c r="B48" s="21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0"/>
    </row>
    <row r="49" s="2" customFormat="1" ht="14.4" customHeight="1">
      <c r="B49" s="59"/>
      <c r="C49" s="60"/>
      <c r="D49" s="61" t="s">
        <v>49</v>
      </c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1" t="s">
        <v>50</v>
      </c>
      <c r="AI49" s="62"/>
      <c r="AJ49" s="62"/>
      <c r="AK49" s="62"/>
      <c r="AL49" s="62"/>
      <c r="AM49" s="62"/>
      <c r="AN49" s="62"/>
      <c r="AO49" s="62"/>
      <c r="AP49" s="60"/>
      <c r="AQ49" s="60"/>
      <c r="AR49" s="63"/>
    </row>
    <row r="50">
      <c r="B50" s="21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0"/>
    </row>
    <row r="51">
      <c r="B51" s="21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0"/>
    </row>
    <row r="52">
      <c r="B52" s="21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0"/>
    </row>
    <row r="53">
      <c r="B53" s="21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0"/>
    </row>
    <row r="54">
      <c r="B54" s="21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0"/>
    </row>
    <row r="55">
      <c r="B55" s="21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0"/>
    </row>
    <row r="56">
      <c r="B56" s="21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0"/>
    </row>
    <row r="57">
      <c r="B57" s="21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0"/>
    </row>
    <row r="58">
      <c r="B58" s="21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0"/>
    </row>
    <row r="59">
      <c r="B59" s="21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0"/>
    </row>
    <row r="60" s="2" customFormat="1">
      <c r="A60" s="38"/>
      <c r="B60" s="39"/>
      <c r="C60" s="40"/>
      <c r="D60" s="64" t="s">
        <v>51</v>
      </c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64" t="s">
        <v>52</v>
      </c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64" t="s">
        <v>51</v>
      </c>
      <c r="AI60" s="42"/>
      <c r="AJ60" s="42"/>
      <c r="AK60" s="42"/>
      <c r="AL60" s="42"/>
      <c r="AM60" s="64" t="s">
        <v>52</v>
      </c>
      <c r="AN60" s="42"/>
      <c r="AO60" s="42"/>
      <c r="AP60" s="40"/>
      <c r="AQ60" s="40"/>
      <c r="AR60" s="44"/>
      <c r="BE60" s="38"/>
    </row>
    <row r="61">
      <c r="B61" s="21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0"/>
    </row>
    <row r="62">
      <c r="B62" s="21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0"/>
    </row>
    <row r="63">
      <c r="B63" s="21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0"/>
    </row>
    <row r="64" s="2" customFormat="1">
      <c r="A64" s="38"/>
      <c r="B64" s="39"/>
      <c r="C64" s="40"/>
      <c r="D64" s="61" t="s">
        <v>53</v>
      </c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1" t="s">
        <v>54</v>
      </c>
      <c r="AI64" s="65"/>
      <c r="AJ64" s="65"/>
      <c r="AK64" s="65"/>
      <c r="AL64" s="65"/>
      <c r="AM64" s="65"/>
      <c r="AN64" s="65"/>
      <c r="AO64" s="65"/>
      <c r="AP64" s="40"/>
      <c r="AQ64" s="40"/>
      <c r="AR64" s="44"/>
      <c r="BE64" s="38"/>
    </row>
    <row r="65">
      <c r="B65" s="21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0"/>
    </row>
    <row r="66">
      <c r="B66" s="21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0"/>
    </row>
    <row r="67">
      <c r="B67" s="21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0"/>
    </row>
    <row r="68">
      <c r="B68" s="21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0"/>
    </row>
    <row r="69">
      <c r="B69" s="21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0"/>
    </row>
    <row r="70">
      <c r="B70" s="21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0"/>
    </row>
    <row r="71">
      <c r="B71" s="21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0"/>
    </row>
    <row r="72">
      <c r="B72" s="21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0"/>
    </row>
    <row r="73">
      <c r="B73" s="21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0"/>
    </row>
    <row r="74">
      <c r="B74" s="21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0"/>
    </row>
    <row r="75" s="2" customFormat="1">
      <c r="A75" s="38"/>
      <c r="B75" s="39"/>
      <c r="C75" s="40"/>
      <c r="D75" s="64" t="s">
        <v>51</v>
      </c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64" t="s">
        <v>52</v>
      </c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64" t="s">
        <v>51</v>
      </c>
      <c r="AI75" s="42"/>
      <c r="AJ75" s="42"/>
      <c r="AK75" s="42"/>
      <c r="AL75" s="42"/>
      <c r="AM75" s="64" t="s">
        <v>52</v>
      </c>
      <c r="AN75" s="42"/>
      <c r="AO75" s="42"/>
      <c r="AP75" s="40"/>
      <c r="AQ75" s="40"/>
      <c r="AR75" s="44"/>
      <c r="BE75" s="38"/>
    </row>
    <row r="76" s="2" customFormat="1">
      <c r="A76" s="38"/>
      <c r="B76" s="39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4"/>
      <c r="BE76" s="38"/>
    </row>
    <row r="77" s="2" customFormat="1" ht="6.96" customHeight="1">
      <c r="A77" s="38"/>
      <c r="B77" s="66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67"/>
      <c r="AO77" s="67"/>
      <c r="AP77" s="67"/>
      <c r="AQ77" s="67"/>
      <c r="AR77" s="44"/>
      <c r="BE77" s="38"/>
    </row>
    <row r="81" s="2" customFormat="1" ht="6.96" customHeight="1">
      <c r="A81" s="38"/>
      <c r="B81" s="68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44"/>
      <c r="BE81" s="38"/>
    </row>
    <row r="82" s="2" customFormat="1" ht="24.96" customHeight="1">
      <c r="A82" s="38"/>
      <c r="B82" s="39"/>
      <c r="C82" s="23" t="s">
        <v>55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4"/>
      <c r="B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4"/>
      <c r="BE83" s="38"/>
    </row>
    <row r="84" s="4" customFormat="1" ht="12" customHeight="1">
      <c r="A84" s="4"/>
      <c r="B84" s="70"/>
      <c r="C84" s="32" t="s">
        <v>13</v>
      </c>
      <c r="D84" s="71"/>
      <c r="E84" s="71"/>
      <c r="F84" s="71"/>
      <c r="G84" s="71"/>
      <c r="H84" s="71"/>
      <c r="I84" s="71"/>
      <c r="J84" s="71"/>
      <c r="K84" s="71"/>
      <c r="L84" s="71" t="str">
        <f>K5</f>
        <v>M_119_2025</v>
      </c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  <c r="AA84" s="71"/>
      <c r="AB84" s="71"/>
      <c r="AC84" s="71"/>
      <c r="AD84" s="71"/>
      <c r="AE84" s="71"/>
      <c r="AF84" s="71"/>
      <c r="AG84" s="71"/>
      <c r="AH84" s="71"/>
      <c r="AI84" s="71"/>
      <c r="AJ84" s="71"/>
      <c r="AK84" s="71"/>
      <c r="AL84" s="71"/>
      <c r="AM84" s="71"/>
      <c r="AN84" s="71"/>
      <c r="AO84" s="71"/>
      <c r="AP84" s="71"/>
      <c r="AQ84" s="71"/>
      <c r="AR84" s="72"/>
      <c r="BE84" s="4"/>
    </row>
    <row r="85" s="5" customFormat="1" ht="36.96" customHeight="1">
      <c r="A85" s="5"/>
      <c r="B85" s="73"/>
      <c r="C85" s="74" t="s">
        <v>16</v>
      </c>
      <c r="D85" s="75"/>
      <c r="E85" s="75"/>
      <c r="F85" s="75"/>
      <c r="G85" s="75"/>
      <c r="H85" s="75"/>
      <c r="I85" s="75"/>
      <c r="J85" s="75"/>
      <c r="K85" s="75"/>
      <c r="L85" s="76" t="str">
        <f>K6</f>
        <v>Budova zázemí fotbalového hřiště FK Bospor Bohumín</v>
      </c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5"/>
      <c r="AO85" s="75"/>
      <c r="AP85" s="75"/>
      <c r="AQ85" s="75"/>
      <c r="AR85" s="77"/>
      <c r="BE85" s="5"/>
    </row>
    <row r="86" s="2" customFormat="1" ht="6.96" customHeight="1">
      <c r="A86" s="38"/>
      <c r="B86" s="39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4"/>
      <c r="BE86" s="38"/>
    </row>
    <row r="87" s="2" customFormat="1" ht="12" customHeight="1">
      <c r="A87" s="38"/>
      <c r="B87" s="39"/>
      <c r="C87" s="32" t="s">
        <v>20</v>
      </c>
      <c r="D87" s="40"/>
      <c r="E87" s="40"/>
      <c r="F87" s="40"/>
      <c r="G87" s="40"/>
      <c r="H87" s="40"/>
      <c r="I87" s="40"/>
      <c r="J87" s="40"/>
      <c r="K87" s="40"/>
      <c r="L87" s="78" t="str">
        <f>IF(K8="","",K8)</f>
        <v>p.č. 1498,1501,1502,1503/1,1506, k.ú. Nový Bohumín</v>
      </c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32" t="s">
        <v>22</v>
      </c>
      <c r="AJ87" s="40"/>
      <c r="AK87" s="40"/>
      <c r="AL87" s="40"/>
      <c r="AM87" s="79" t="str">
        <f>IF(AN8= "","",AN8)</f>
        <v>27. 11. 2025</v>
      </c>
      <c r="AN87" s="79"/>
      <c r="AO87" s="40"/>
      <c r="AP87" s="40"/>
      <c r="AQ87" s="40"/>
      <c r="AR87" s="44"/>
      <c r="BE87" s="38"/>
    </row>
    <row r="88" s="2" customFormat="1" ht="6.96" customHeight="1">
      <c r="A88" s="38"/>
      <c r="B88" s="39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4"/>
      <c r="BE88" s="38"/>
    </row>
    <row r="89" s="2" customFormat="1" ht="15.15" customHeight="1">
      <c r="A89" s="38"/>
      <c r="B89" s="39"/>
      <c r="C89" s="32" t="s">
        <v>24</v>
      </c>
      <c r="D89" s="40"/>
      <c r="E89" s="40"/>
      <c r="F89" s="40"/>
      <c r="G89" s="40"/>
      <c r="H89" s="40"/>
      <c r="I89" s="40"/>
      <c r="J89" s="40"/>
      <c r="K89" s="40"/>
      <c r="L89" s="71" t="str">
        <f>IF(E11= "","",E11)</f>
        <v>Obec Bohumín</v>
      </c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32" t="s">
        <v>30</v>
      </c>
      <c r="AJ89" s="40"/>
      <c r="AK89" s="40"/>
      <c r="AL89" s="40"/>
      <c r="AM89" s="80" t="str">
        <f>IF(E17="","",E17)</f>
        <v>CUBESPACE s.r.o.</v>
      </c>
      <c r="AN89" s="71"/>
      <c r="AO89" s="71"/>
      <c r="AP89" s="71"/>
      <c r="AQ89" s="40"/>
      <c r="AR89" s="44"/>
      <c r="AS89" s="81" t="s">
        <v>56</v>
      </c>
      <c r="AT89" s="82"/>
      <c r="AU89" s="83"/>
      <c r="AV89" s="83"/>
      <c r="AW89" s="83"/>
      <c r="AX89" s="83"/>
      <c r="AY89" s="83"/>
      <c r="AZ89" s="83"/>
      <c r="BA89" s="83"/>
      <c r="BB89" s="83"/>
      <c r="BC89" s="83"/>
      <c r="BD89" s="84"/>
      <c r="BE89" s="38"/>
    </row>
    <row r="90" s="2" customFormat="1" ht="15.15" customHeight="1">
      <c r="A90" s="38"/>
      <c r="B90" s="39"/>
      <c r="C90" s="32" t="s">
        <v>28</v>
      </c>
      <c r="D90" s="40"/>
      <c r="E90" s="40"/>
      <c r="F90" s="40"/>
      <c r="G90" s="40"/>
      <c r="H90" s="40"/>
      <c r="I90" s="40"/>
      <c r="J90" s="40"/>
      <c r="K90" s="40"/>
      <c r="L90" s="71" t="str">
        <f>IF(E14= "Vyplň údaj","",E14)</f>
        <v/>
      </c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32" t="s">
        <v>33</v>
      </c>
      <c r="AJ90" s="40"/>
      <c r="AK90" s="40"/>
      <c r="AL90" s="40"/>
      <c r="AM90" s="80" t="str">
        <f>IF(E20="","",E20)</f>
        <v>Ing. Miroslav Cejnar</v>
      </c>
      <c r="AN90" s="71"/>
      <c r="AO90" s="71"/>
      <c r="AP90" s="71"/>
      <c r="AQ90" s="40"/>
      <c r="AR90" s="44"/>
      <c r="AS90" s="85"/>
      <c r="AT90" s="86"/>
      <c r="AU90" s="87"/>
      <c r="AV90" s="87"/>
      <c r="AW90" s="87"/>
      <c r="AX90" s="87"/>
      <c r="AY90" s="87"/>
      <c r="AZ90" s="87"/>
      <c r="BA90" s="87"/>
      <c r="BB90" s="87"/>
      <c r="BC90" s="87"/>
      <c r="BD90" s="88"/>
      <c r="BE90" s="38"/>
    </row>
    <row r="91" s="2" customFormat="1" ht="10.8" customHeight="1">
      <c r="A91" s="38"/>
      <c r="B91" s="39"/>
      <c r="C91" s="40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4"/>
      <c r="AS91" s="89"/>
      <c r="AT91" s="90"/>
      <c r="AU91" s="91"/>
      <c r="AV91" s="91"/>
      <c r="AW91" s="91"/>
      <c r="AX91" s="91"/>
      <c r="AY91" s="91"/>
      <c r="AZ91" s="91"/>
      <c r="BA91" s="91"/>
      <c r="BB91" s="91"/>
      <c r="BC91" s="91"/>
      <c r="BD91" s="92"/>
      <c r="BE91" s="38"/>
    </row>
    <row r="92" s="2" customFormat="1" ht="29.28" customHeight="1">
      <c r="A92" s="38"/>
      <c r="B92" s="39"/>
      <c r="C92" s="93" t="s">
        <v>57</v>
      </c>
      <c r="D92" s="94"/>
      <c r="E92" s="94"/>
      <c r="F92" s="94"/>
      <c r="G92" s="94"/>
      <c r="H92" s="95"/>
      <c r="I92" s="96" t="s">
        <v>58</v>
      </c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  <c r="AB92" s="94"/>
      <c r="AC92" s="94"/>
      <c r="AD92" s="94"/>
      <c r="AE92" s="94"/>
      <c r="AF92" s="94"/>
      <c r="AG92" s="97" t="s">
        <v>59</v>
      </c>
      <c r="AH92" s="94"/>
      <c r="AI92" s="94"/>
      <c r="AJ92" s="94"/>
      <c r="AK92" s="94"/>
      <c r="AL92" s="94"/>
      <c r="AM92" s="94"/>
      <c r="AN92" s="96" t="s">
        <v>60</v>
      </c>
      <c r="AO92" s="94"/>
      <c r="AP92" s="98"/>
      <c r="AQ92" s="99" t="s">
        <v>61</v>
      </c>
      <c r="AR92" s="44"/>
      <c r="AS92" s="100" t="s">
        <v>62</v>
      </c>
      <c r="AT92" s="101" t="s">
        <v>63</v>
      </c>
      <c r="AU92" s="101" t="s">
        <v>64</v>
      </c>
      <c r="AV92" s="101" t="s">
        <v>65</v>
      </c>
      <c r="AW92" s="101" t="s">
        <v>66</v>
      </c>
      <c r="AX92" s="101" t="s">
        <v>67</v>
      </c>
      <c r="AY92" s="101" t="s">
        <v>68</v>
      </c>
      <c r="AZ92" s="101" t="s">
        <v>69</v>
      </c>
      <c r="BA92" s="101" t="s">
        <v>70</v>
      </c>
      <c r="BB92" s="101" t="s">
        <v>71</v>
      </c>
      <c r="BC92" s="101" t="s">
        <v>72</v>
      </c>
      <c r="BD92" s="102" t="s">
        <v>73</v>
      </c>
      <c r="BE92" s="38"/>
    </row>
    <row r="93" s="2" customFormat="1" ht="10.8" customHeight="1">
      <c r="A93" s="38"/>
      <c r="B93" s="39"/>
      <c r="C93" s="40"/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4"/>
      <c r="AS93" s="103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5"/>
      <c r="BE93" s="38"/>
    </row>
    <row r="94" s="6" customFormat="1" ht="32.4" customHeight="1">
      <c r="A94" s="6"/>
      <c r="B94" s="106"/>
      <c r="C94" s="107" t="s">
        <v>74</v>
      </c>
      <c r="D94" s="108"/>
      <c r="E94" s="108"/>
      <c r="F94" s="108"/>
      <c r="G94" s="108"/>
      <c r="H94" s="108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  <c r="Y94" s="108"/>
      <c r="Z94" s="108"/>
      <c r="AA94" s="108"/>
      <c r="AB94" s="108"/>
      <c r="AC94" s="108"/>
      <c r="AD94" s="108"/>
      <c r="AE94" s="108"/>
      <c r="AF94" s="108"/>
      <c r="AG94" s="109">
        <f>ROUND(AG95+SUM(AG101:AG103),2)</f>
        <v>0</v>
      </c>
      <c r="AH94" s="109"/>
      <c r="AI94" s="109"/>
      <c r="AJ94" s="109"/>
      <c r="AK94" s="109"/>
      <c r="AL94" s="109"/>
      <c r="AM94" s="109"/>
      <c r="AN94" s="110">
        <f>SUM(AG94,AT94)</f>
        <v>0</v>
      </c>
      <c r="AO94" s="110"/>
      <c r="AP94" s="110"/>
      <c r="AQ94" s="111" t="s">
        <v>1</v>
      </c>
      <c r="AR94" s="112"/>
      <c r="AS94" s="113">
        <f>ROUND(AS95+SUM(AS101:AS103),2)</f>
        <v>0</v>
      </c>
      <c r="AT94" s="114">
        <f>ROUND(SUM(AV94:AW94),2)</f>
        <v>0</v>
      </c>
      <c r="AU94" s="115">
        <f>ROUND(AU95+SUM(AU101:AU103),5)</f>
        <v>0</v>
      </c>
      <c r="AV94" s="114">
        <f>ROUND(AZ94*L29,2)</f>
        <v>0</v>
      </c>
      <c r="AW94" s="114">
        <f>ROUND(BA94*L30,2)</f>
        <v>0</v>
      </c>
      <c r="AX94" s="114">
        <f>ROUND(BB94*L29,2)</f>
        <v>0</v>
      </c>
      <c r="AY94" s="114">
        <f>ROUND(BC94*L30,2)</f>
        <v>0</v>
      </c>
      <c r="AZ94" s="114">
        <f>ROUND(AZ95+SUM(AZ101:AZ103),2)</f>
        <v>0</v>
      </c>
      <c r="BA94" s="114">
        <f>ROUND(BA95+SUM(BA101:BA103),2)</f>
        <v>0</v>
      </c>
      <c r="BB94" s="114">
        <f>ROUND(BB95+SUM(BB101:BB103),2)</f>
        <v>0</v>
      </c>
      <c r="BC94" s="114">
        <f>ROUND(BC95+SUM(BC101:BC103),2)</f>
        <v>0</v>
      </c>
      <c r="BD94" s="116">
        <f>ROUND(BD95+SUM(BD101:BD103),2)</f>
        <v>0</v>
      </c>
      <c r="BE94" s="6"/>
      <c r="BS94" s="117" t="s">
        <v>75</v>
      </c>
      <c r="BT94" s="117" t="s">
        <v>76</v>
      </c>
      <c r="BU94" s="118" t="s">
        <v>77</v>
      </c>
      <c r="BV94" s="117" t="s">
        <v>78</v>
      </c>
      <c r="BW94" s="117" t="s">
        <v>5</v>
      </c>
      <c r="BX94" s="117" t="s">
        <v>79</v>
      </c>
      <c r="CL94" s="117" t="s">
        <v>1</v>
      </c>
    </row>
    <row r="95" s="7" customFormat="1" ht="16.5" customHeight="1">
      <c r="A95" s="7"/>
      <c r="B95" s="119"/>
      <c r="C95" s="120"/>
      <c r="D95" s="121" t="s">
        <v>80</v>
      </c>
      <c r="E95" s="121"/>
      <c r="F95" s="121"/>
      <c r="G95" s="121"/>
      <c r="H95" s="121"/>
      <c r="I95" s="122"/>
      <c r="J95" s="121" t="s">
        <v>81</v>
      </c>
      <c r="K95" s="121"/>
      <c r="L95" s="121"/>
      <c r="M95" s="121"/>
      <c r="N95" s="121"/>
      <c r="O95" s="121"/>
      <c r="P95" s="121"/>
      <c r="Q95" s="121"/>
      <c r="R95" s="121"/>
      <c r="S95" s="121"/>
      <c r="T95" s="121"/>
      <c r="U95" s="121"/>
      <c r="V95" s="121"/>
      <c r="W95" s="121"/>
      <c r="X95" s="121"/>
      <c r="Y95" s="121"/>
      <c r="Z95" s="121"/>
      <c r="AA95" s="121"/>
      <c r="AB95" s="121"/>
      <c r="AC95" s="121"/>
      <c r="AD95" s="121"/>
      <c r="AE95" s="121"/>
      <c r="AF95" s="121"/>
      <c r="AG95" s="123">
        <f>ROUND(SUM(AG96:AG100),2)</f>
        <v>0</v>
      </c>
      <c r="AH95" s="122"/>
      <c r="AI95" s="122"/>
      <c r="AJ95" s="122"/>
      <c r="AK95" s="122"/>
      <c r="AL95" s="122"/>
      <c r="AM95" s="122"/>
      <c r="AN95" s="124">
        <f>SUM(AG95,AT95)</f>
        <v>0</v>
      </c>
      <c r="AO95" s="122"/>
      <c r="AP95" s="122"/>
      <c r="AQ95" s="125" t="s">
        <v>82</v>
      </c>
      <c r="AR95" s="126"/>
      <c r="AS95" s="127">
        <f>ROUND(SUM(AS96:AS100),2)</f>
        <v>0</v>
      </c>
      <c r="AT95" s="128">
        <f>ROUND(SUM(AV95:AW95),2)</f>
        <v>0</v>
      </c>
      <c r="AU95" s="129">
        <f>ROUND(SUM(AU96:AU100),5)</f>
        <v>0</v>
      </c>
      <c r="AV95" s="128">
        <f>ROUND(AZ95*L29,2)</f>
        <v>0</v>
      </c>
      <c r="AW95" s="128">
        <f>ROUND(BA95*L30,2)</f>
        <v>0</v>
      </c>
      <c r="AX95" s="128">
        <f>ROUND(BB95*L29,2)</f>
        <v>0</v>
      </c>
      <c r="AY95" s="128">
        <f>ROUND(BC95*L30,2)</f>
        <v>0</v>
      </c>
      <c r="AZ95" s="128">
        <f>ROUND(SUM(AZ96:AZ100),2)</f>
        <v>0</v>
      </c>
      <c r="BA95" s="128">
        <f>ROUND(SUM(BA96:BA100),2)</f>
        <v>0</v>
      </c>
      <c r="BB95" s="128">
        <f>ROUND(SUM(BB96:BB100),2)</f>
        <v>0</v>
      </c>
      <c r="BC95" s="128">
        <f>ROUND(SUM(BC96:BC100),2)</f>
        <v>0</v>
      </c>
      <c r="BD95" s="130">
        <f>ROUND(SUM(BD96:BD100),2)</f>
        <v>0</v>
      </c>
      <c r="BE95" s="7"/>
      <c r="BS95" s="131" t="s">
        <v>75</v>
      </c>
      <c r="BT95" s="131" t="s">
        <v>83</v>
      </c>
      <c r="BU95" s="131" t="s">
        <v>77</v>
      </c>
      <c r="BV95" s="131" t="s">
        <v>78</v>
      </c>
      <c r="BW95" s="131" t="s">
        <v>84</v>
      </c>
      <c r="BX95" s="131" t="s">
        <v>5</v>
      </c>
      <c r="CL95" s="131" t="s">
        <v>1</v>
      </c>
      <c r="CM95" s="131" t="s">
        <v>85</v>
      </c>
    </row>
    <row r="96" s="4" customFormat="1" ht="16.5" customHeight="1">
      <c r="A96" s="132" t="s">
        <v>86</v>
      </c>
      <c r="B96" s="70"/>
      <c r="C96" s="133"/>
      <c r="D96" s="133"/>
      <c r="E96" s="134" t="s">
        <v>87</v>
      </c>
      <c r="F96" s="134"/>
      <c r="G96" s="134"/>
      <c r="H96" s="134"/>
      <c r="I96" s="134"/>
      <c r="J96" s="133"/>
      <c r="K96" s="134" t="s">
        <v>88</v>
      </c>
      <c r="L96" s="134"/>
      <c r="M96" s="134"/>
      <c r="N96" s="134"/>
      <c r="O96" s="134"/>
      <c r="P96" s="134"/>
      <c r="Q96" s="134"/>
      <c r="R96" s="134"/>
      <c r="S96" s="134"/>
      <c r="T96" s="134"/>
      <c r="U96" s="134"/>
      <c r="V96" s="134"/>
      <c r="W96" s="134"/>
      <c r="X96" s="134"/>
      <c r="Y96" s="134"/>
      <c r="Z96" s="134"/>
      <c r="AA96" s="134"/>
      <c r="AB96" s="134"/>
      <c r="AC96" s="134"/>
      <c r="AD96" s="134"/>
      <c r="AE96" s="134"/>
      <c r="AF96" s="134"/>
      <c r="AG96" s="135">
        <f>'SO01_1 - Stavební část'!J32</f>
        <v>0</v>
      </c>
      <c r="AH96" s="133"/>
      <c r="AI96" s="133"/>
      <c r="AJ96" s="133"/>
      <c r="AK96" s="133"/>
      <c r="AL96" s="133"/>
      <c r="AM96" s="133"/>
      <c r="AN96" s="135">
        <f>SUM(AG96,AT96)</f>
        <v>0</v>
      </c>
      <c r="AO96" s="133"/>
      <c r="AP96" s="133"/>
      <c r="AQ96" s="136" t="s">
        <v>89</v>
      </c>
      <c r="AR96" s="72"/>
      <c r="AS96" s="137">
        <v>0</v>
      </c>
      <c r="AT96" s="138">
        <f>ROUND(SUM(AV96:AW96),2)</f>
        <v>0</v>
      </c>
      <c r="AU96" s="139">
        <f>'SO01_1 - Stavební část'!P145</f>
        <v>0</v>
      </c>
      <c r="AV96" s="138">
        <f>'SO01_1 - Stavební část'!J35</f>
        <v>0</v>
      </c>
      <c r="AW96" s="138">
        <f>'SO01_1 - Stavební část'!J36</f>
        <v>0</v>
      </c>
      <c r="AX96" s="138">
        <f>'SO01_1 - Stavební část'!J37</f>
        <v>0</v>
      </c>
      <c r="AY96" s="138">
        <f>'SO01_1 - Stavební část'!J38</f>
        <v>0</v>
      </c>
      <c r="AZ96" s="138">
        <f>'SO01_1 - Stavební část'!F35</f>
        <v>0</v>
      </c>
      <c r="BA96" s="138">
        <f>'SO01_1 - Stavební část'!F36</f>
        <v>0</v>
      </c>
      <c r="BB96" s="138">
        <f>'SO01_1 - Stavební část'!F37</f>
        <v>0</v>
      </c>
      <c r="BC96" s="138">
        <f>'SO01_1 - Stavební část'!F38</f>
        <v>0</v>
      </c>
      <c r="BD96" s="140">
        <f>'SO01_1 - Stavební část'!F39</f>
        <v>0</v>
      </c>
      <c r="BE96" s="4"/>
      <c r="BT96" s="141" t="s">
        <v>85</v>
      </c>
      <c r="BV96" s="141" t="s">
        <v>78</v>
      </c>
      <c r="BW96" s="141" t="s">
        <v>90</v>
      </c>
      <c r="BX96" s="141" t="s">
        <v>84</v>
      </c>
      <c r="CL96" s="141" t="s">
        <v>1</v>
      </c>
    </row>
    <row r="97" s="4" customFormat="1" ht="16.5" customHeight="1">
      <c r="A97" s="132" t="s">
        <v>86</v>
      </c>
      <c r="B97" s="70"/>
      <c r="C97" s="133"/>
      <c r="D97" s="133"/>
      <c r="E97" s="134" t="s">
        <v>91</v>
      </c>
      <c r="F97" s="134"/>
      <c r="G97" s="134"/>
      <c r="H97" s="134"/>
      <c r="I97" s="134"/>
      <c r="J97" s="133"/>
      <c r="K97" s="134" t="s">
        <v>92</v>
      </c>
      <c r="L97" s="134"/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4"/>
      <c r="X97" s="134"/>
      <c r="Y97" s="134"/>
      <c r="Z97" s="134"/>
      <c r="AA97" s="134"/>
      <c r="AB97" s="134"/>
      <c r="AC97" s="134"/>
      <c r="AD97" s="134"/>
      <c r="AE97" s="134"/>
      <c r="AF97" s="134"/>
      <c r="AG97" s="135">
        <f>'SO01_2 - Elektroinstalace'!J32</f>
        <v>0</v>
      </c>
      <c r="AH97" s="133"/>
      <c r="AI97" s="133"/>
      <c r="AJ97" s="133"/>
      <c r="AK97" s="133"/>
      <c r="AL97" s="133"/>
      <c r="AM97" s="133"/>
      <c r="AN97" s="135">
        <f>SUM(AG97,AT97)</f>
        <v>0</v>
      </c>
      <c r="AO97" s="133"/>
      <c r="AP97" s="133"/>
      <c r="AQ97" s="136" t="s">
        <v>89</v>
      </c>
      <c r="AR97" s="72"/>
      <c r="AS97" s="137">
        <v>0</v>
      </c>
      <c r="AT97" s="138">
        <f>ROUND(SUM(AV97:AW97),2)</f>
        <v>0</v>
      </c>
      <c r="AU97" s="139">
        <f>'SO01_2 - Elektroinstalace'!P129</f>
        <v>0</v>
      </c>
      <c r="AV97" s="138">
        <f>'SO01_2 - Elektroinstalace'!J35</f>
        <v>0</v>
      </c>
      <c r="AW97" s="138">
        <f>'SO01_2 - Elektroinstalace'!J36</f>
        <v>0</v>
      </c>
      <c r="AX97" s="138">
        <f>'SO01_2 - Elektroinstalace'!J37</f>
        <v>0</v>
      </c>
      <c r="AY97" s="138">
        <f>'SO01_2 - Elektroinstalace'!J38</f>
        <v>0</v>
      </c>
      <c r="AZ97" s="138">
        <f>'SO01_2 - Elektroinstalace'!F35</f>
        <v>0</v>
      </c>
      <c r="BA97" s="138">
        <f>'SO01_2 - Elektroinstalace'!F36</f>
        <v>0</v>
      </c>
      <c r="BB97" s="138">
        <f>'SO01_2 - Elektroinstalace'!F37</f>
        <v>0</v>
      </c>
      <c r="BC97" s="138">
        <f>'SO01_2 - Elektroinstalace'!F38</f>
        <v>0</v>
      </c>
      <c r="BD97" s="140">
        <f>'SO01_2 - Elektroinstalace'!F39</f>
        <v>0</v>
      </c>
      <c r="BE97" s="4"/>
      <c r="BT97" s="141" t="s">
        <v>85</v>
      </c>
      <c r="BV97" s="141" t="s">
        <v>78</v>
      </c>
      <c r="BW97" s="141" t="s">
        <v>93</v>
      </c>
      <c r="BX97" s="141" t="s">
        <v>84</v>
      </c>
      <c r="CL97" s="141" t="s">
        <v>1</v>
      </c>
    </row>
    <row r="98" s="4" customFormat="1" ht="16.5" customHeight="1">
      <c r="A98" s="132" t="s">
        <v>86</v>
      </c>
      <c r="B98" s="70"/>
      <c r="C98" s="133"/>
      <c r="D98" s="133"/>
      <c r="E98" s="134" t="s">
        <v>94</v>
      </c>
      <c r="F98" s="134"/>
      <c r="G98" s="134"/>
      <c r="H98" s="134"/>
      <c r="I98" s="134"/>
      <c r="J98" s="133"/>
      <c r="K98" s="134" t="s">
        <v>95</v>
      </c>
      <c r="L98" s="134"/>
      <c r="M98" s="134"/>
      <c r="N98" s="134"/>
      <c r="O98" s="134"/>
      <c r="P98" s="134"/>
      <c r="Q98" s="134"/>
      <c r="R98" s="134"/>
      <c r="S98" s="134"/>
      <c r="T98" s="134"/>
      <c r="U98" s="134"/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5">
        <f>'SO01_3 - Vzduchotechnika'!J32</f>
        <v>0</v>
      </c>
      <c r="AH98" s="133"/>
      <c r="AI98" s="133"/>
      <c r="AJ98" s="133"/>
      <c r="AK98" s="133"/>
      <c r="AL98" s="133"/>
      <c r="AM98" s="133"/>
      <c r="AN98" s="135">
        <f>SUM(AG98,AT98)</f>
        <v>0</v>
      </c>
      <c r="AO98" s="133"/>
      <c r="AP98" s="133"/>
      <c r="AQ98" s="136" t="s">
        <v>89</v>
      </c>
      <c r="AR98" s="72"/>
      <c r="AS98" s="137">
        <v>0</v>
      </c>
      <c r="AT98" s="138">
        <f>ROUND(SUM(AV98:AW98),2)</f>
        <v>0</v>
      </c>
      <c r="AU98" s="139">
        <f>'SO01_3 - Vzduchotechnika'!P125</f>
        <v>0</v>
      </c>
      <c r="AV98" s="138">
        <f>'SO01_3 - Vzduchotechnika'!J35</f>
        <v>0</v>
      </c>
      <c r="AW98" s="138">
        <f>'SO01_3 - Vzduchotechnika'!J36</f>
        <v>0</v>
      </c>
      <c r="AX98" s="138">
        <f>'SO01_3 - Vzduchotechnika'!J37</f>
        <v>0</v>
      </c>
      <c r="AY98" s="138">
        <f>'SO01_3 - Vzduchotechnika'!J38</f>
        <v>0</v>
      </c>
      <c r="AZ98" s="138">
        <f>'SO01_3 - Vzduchotechnika'!F35</f>
        <v>0</v>
      </c>
      <c r="BA98" s="138">
        <f>'SO01_3 - Vzduchotechnika'!F36</f>
        <v>0</v>
      </c>
      <c r="BB98" s="138">
        <f>'SO01_3 - Vzduchotechnika'!F37</f>
        <v>0</v>
      </c>
      <c r="BC98" s="138">
        <f>'SO01_3 - Vzduchotechnika'!F38</f>
        <v>0</v>
      </c>
      <c r="BD98" s="140">
        <f>'SO01_3 - Vzduchotechnika'!F39</f>
        <v>0</v>
      </c>
      <c r="BE98" s="4"/>
      <c r="BT98" s="141" t="s">
        <v>85</v>
      </c>
      <c r="BV98" s="141" t="s">
        <v>78</v>
      </c>
      <c r="BW98" s="141" t="s">
        <v>96</v>
      </c>
      <c r="BX98" s="141" t="s">
        <v>84</v>
      </c>
      <c r="CL98" s="141" t="s">
        <v>1</v>
      </c>
    </row>
    <row r="99" s="4" customFormat="1" ht="16.5" customHeight="1">
      <c r="A99" s="132" t="s">
        <v>86</v>
      </c>
      <c r="B99" s="70"/>
      <c r="C99" s="133"/>
      <c r="D99" s="133"/>
      <c r="E99" s="134" t="s">
        <v>97</v>
      </c>
      <c r="F99" s="134"/>
      <c r="G99" s="134"/>
      <c r="H99" s="134"/>
      <c r="I99" s="134"/>
      <c r="J99" s="133"/>
      <c r="K99" s="134" t="s">
        <v>98</v>
      </c>
      <c r="L99" s="134"/>
      <c r="M99" s="134"/>
      <c r="N99" s="134"/>
      <c r="O99" s="134"/>
      <c r="P99" s="134"/>
      <c r="Q99" s="134"/>
      <c r="R99" s="134"/>
      <c r="S99" s="134"/>
      <c r="T99" s="134"/>
      <c r="U99" s="134"/>
      <c r="V99" s="134"/>
      <c r="W99" s="134"/>
      <c r="X99" s="134"/>
      <c r="Y99" s="134"/>
      <c r="Z99" s="134"/>
      <c r="AA99" s="134"/>
      <c r="AB99" s="134"/>
      <c r="AC99" s="134"/>
      <c r="AD99" s="134"/>
      <c r="AE99" s="134"/>
      <c r="AF99" s="134"/>
      <c r="AG99" s="135">
        <f>'SO01_4 - Zdravotechnika'!J32</f>
        <v>0</v>
      </c>
      <c r="AH99" s="133"/>
      <c r="AI99" s="133"/>
      <c r="AJ99" s="133"/>
      <c r="AK99" s="133"/>
      <c r="AL99" s="133"/>
      <c r="AM99" s="133"/>
      <c r="AN99" s="135">
        <f>SUM(AG99,AT99)</f>
        <v>0</v>
      </c>
      <c r="AO99" s="133"/>
      <c r="AP99" s="133"/>
      <c r="AQ99" s="136" t="s">
        <v>89</v>
      </c>
      <c r="AR99" s="72"/>
      <c r="AS99" s="137">
        <v>0</v>
      </c>
      <c r="AT99" s="138">
        <f>ROUND(SUM(AV99:AW99),2)</f>
        <v>0</v>
      </c>
      <c r="AU99" s="139">
        <f>'SO01_4 - Zdravotechnika'!P128</f>
        <v>0</v>
      </c>
      <c r="AV99" s="138">
        <f>'SO01_4 - Zdravotechnika'!J35</f>
        <v>0</v>
      </c>
      <c r="AW99" s="138">
        <f>'SO01_4 - Zdravotechnika'!J36</f>
        <v>0</v>
      </c>
      <c r="AX99" s="138">
        <f>'SO01_4 - Zdravotechnika'!J37</f>
        <v>0</v>
      </c>
      <c r="AY99" s="138">
        <f>'SO01_4 - Zdravotechnika'!J38</f>
        <v>0</v>
      </c>
      <c r="AZ99" s="138">
        <f>'SO01_4 - Zdravotechnika'!F35</f>
        <v>0</v>
      </c>
      <c r="BA99" s="138">
        <f>'SO01_4 - Zdravotechnika'!F36</f>
        <v>0</v>
      </c>
      <c r="BB99" s="138">
        <f>'SO01_4 - Zdravotechnika'!F37</f>
        <v>0</v>
      </c>
      <c r="BC99" s="138">
        <f>'SO01_4 - Zdravotechnika'!F38</f>
        <v>0</v>
      </c>
      <c r="BD99" s="140">
        <f>'SO01_4 - Zdravotechnika'!F39</f>
        <v>0</v>
      </c>
      <c r="BE99" s="4"/>
      <c r="BT99" s="141" t="s">
        <v>85</v>
      </c>
      <c r="BV99" s="141" t="s">
        <v>78</v>
      </c>
      <c r="BW99" s="141" t="s">
        <v>99</v>
      </c>
      <c r="BX99" s="141" t="s">
        <v>84</v>
      </c>
      <c r="CL99" s="141" t="s">
        <v>1</v>
      </c>
    </row>
    <row r="100" s="4" customFormat="1" ht="16.5" customHeight="1">
      <c r="A100" s="132" t="s">
        <v>86</v>
      </c>
      <c r="B100" s="70"/>
      <c r="C100" s="133"/>
      <c r="D100" s="133"/>
      <c r="E100" s="134" t="s">
        <v>100</v>
      </c>
      <c r="F100" s="134"/>
      <c r="G100" s="134"/>
      <c r="H100" s="134"/>
      <c r="I100" s="134"/>
      <c r="J100" s="133"/>
      <c r="K100" s="134" t="s">
        <v>101</v>
      </c>
      <c r="L100" s="134"/>
      <c r="M100" s="134"/>
      <c r="N100" s="134"/>
      <c r="O100" s="134"/>
      <c r="P100" s="134"/>
      <c r="Q100" s="134"/>
      <c r="R100" s="134"/>
      <c r="S100" s="134"/>
      <c r="T100" s="134"/>
      <c r="U100" s="134"/>
      <c r="V100" s="134"/>
      <c r="W100" s="134"/>
      <c r="X100" s="134"/>
      <c r="Y100" s="134"/>
      <c r="Z100" s="134"/>
      <c r="AA100" s="134"/>
      <c r="AB100" s="134"/>
      <c r="AC100" s="134"/>
      <c r="AD100" s="134"/>
      <c r="AE100" s="134"/>
      <c r="AF100" s="134"/>
      <c r="AG100" s="135">
        <f>'SO01_5 - Ústřední vytápění'!J32</f>
        <v>0</v>
      </c>
      <c r="AH100" s="133"/>
      <c r="AI100" s="133"/>
      <c r="AJ100" s="133"/>
      <c r="AK100" s="133"/>
      <c r="AL100" s="133"/>
      <c r="AM100" s="133"/>
      <c r="AN100" s="135">
        <f>SUM(AG100,AT100)</f>
        <v>0</v>
      </c>
      <c r="AO100" s="133"/>
      <c r="AP100" s="133"/>
      <c r="AQ100" s="136" t="s">
        <v>89</v>
      </c>
      <c r="AR100" s="72"/>
      <c r="AS100" s="137">
        <v>0</v>
      </c>
      <c r="AT100" s="138">
        <f>ROUND(SUM(AV100:AW100),2)</f>
        <v>0</v>
      </c>
      <c r="AU100" s="139">
        <f>'SO01_5 - Ústřední vytápění'!P131</f>
        <v>0</v>
      </c>
      <c r="AV100" s="138">
        <f>'SO01_5 - Ústřední vytápění'!J35</f>
        <v>0</v>
      </c>
      <c r="AW100" s="138">
        <f>'SO01_5 - Ústřední vytápění'!J36</f>
        <v>0</v>
      </c>
      <c r="AX100" s="138">
        <f>'SO01_5 - Ústřední vytápění'!J37</f>
        <v>0</v>
      </c>
      <c r="AY100" s="138">
        <f>'SO01_5 - Ústřední vytápění'!J38</f>
        <v>0</v>
      </c>
      <c r="AZ100" s="138">
        <f>'SO01_5 - Ústřední vytápění'!F35</f>
        <v>0</v>
      </c>
      <c r="BA100" s="138">
        <f>'SO01_5 - Ústřední vytápění'!F36</f>
        <v>0</v>
      </c>
      <c r="BB100" s="138">
        <f>'SO01_5 - Ústřední vytápění'!F37</f>
        <v>0</v>
      </c>
      <c r="BC100" s="138">
        <f>'SO01_5 - Ústřední vytápění'!F38</f>
        <v>0</v>
      </c>
      <c r="BD100" s="140">
        <f>'SO01_5 - Ústřední vytápění'!F39</f>
        <v>0</v>
      </c>
      <c r="BE100" s="4"/>
      <c r="BT100" s="141" t="s">
        <v>85</v>
      </c>
      <c r="BV100" s="141" t="s">
        <v>78</v>
      </c>
      <c r="BW100" s="141" t="s">
        <v>102</v>
      </c>
      <c r="BX100" s="141" t="s">
        <v>84</v>
      </c>
      <c r="CL100" s="141" t="s">
        <v>1</v>
      </c>
    </row>
    <row r="101" s="7" customFormat="1" ht="16.5" customHeight="1">
      <c r="A101" s="132" t="s">
        <v>86</v>
      </c>
      <c r="B101" s="119"/>
      <c r="C101" s="120"/>
      <c r="D101" s="121" t="s">
        <v>103</v>
      </c>
      <c r="E101" s="121"/>
      <c r="F101" s="121"/>
      <c r="G101" s="121"/>
      <c r="H101" s="121"/>
      <c r="I101" s="122"/>
      <c r="J101" s="121" t="s">
        <v>104</v>
      </c>
      <c r="K101" s="121"/>
      <c r="L101" s="121"/>
      <c r="M101" s="121"/>
      <c r="N101" s="121"/>
      <c r="O101" s="121"/>
      <c r="P101" s="121"/>
      <c r="Q101" s="121"/>
      <c r="R101" s="121"/>
      <c r="S101" s="121"/>
      <c r="T101" s="121"/>
      <c r="U101" s="121"/>
      <c r="V101" s="121"/>
      <c r="W101" s="121"/>
      <c r="X101" s="121"/>
      <c r="Y101" s="121"/>
      <c r="Z101" s="121"/>
      <c r="AA101" s="121"/>
      <c r="AB101" s="121"/>
      <c r="AC101" s="121"/>
      <c r="AD101" s="121"/>
      <c r="AE101" s="121"/>
      <c r="AF101" s="121"/>
      <c r="AG101" s="124">
        <f>'SO03 - Přípojka elektro'!J30</f>
        <v>0</v>
      </c>
      <c r="AH101" s="122"/>
      <c r="AI101" s="122"/>
      <c r="AJ101" s="122"/>
      <c r="AK101" s="122"/>
      <c r="AL101" s="122"/>
      <c r="AM101" s="122"/>
      <c r="AN101" s="124">
        <f>SUM(AG101,AT101)</f>
        <v>0</v>
      </c>
      <c r="AO101" s="122"/>
      <c r="AP101" s="122"/>
      <c r="AQ101" s="125" t="s">
        <v>82</v>
      </c>
      <c r="AR101" s="126"/>
      <c r="AS101" s="127">
        <v>0</v>
      </c>
      <c r="AT101" s="128">
        <f>ROUND(SUM(AV101:AW101),2)</f>
        <v>0</v>
      </c>
      <c r="AU101" s="129">
        <f>'SO03 - Přípojka elektro'!P124</f>
        <v>0</v>
      </c>
      <c r="AV101" s="128">
        <f>'SO03 - Přípojka elektro'!J33</f>
        <v>0</v>
      </c>
      <c r="AW101" s="128">
        <f>'SO03 - Přípojka elektro'!J34</f>
        <v>0</v>
      </c>
      <c r="AX101" s="128">
        <f>'SO03 - Přípojka elektro'!J35</f>
        <v>0</v>
      </c>
      <c r="AY101" s="128">
        <f>'SO03 - Přípojka elektro'!J36</f>
        <v>0</v>
      </c>
      <c r="AZ101" s="128">
        <f>'SO03 - Přípojka elektro'!F33</f>
        <v>0</v>
      </c>
      <c r="BA101" s="128">
        <f>'SO03 - Přípojka elektro'!F34</f>
        <v>0</v>
      </c>
      <c r="BB101" s="128">
        <f>'SO03 - Přípojka elektro'!F35</f>
        <v>0</v>
      </c>
      <c r="BC101" s="128">
        <f>'SO03 - Přípojka elektro'!F36</f>
        <v>0</v>
      </c>
      <c r="BD101" s="130">
        <f>'SO03 - Přípojka elektro'!F37</f>
        <v>0</v>
      </c>
      <c r="BE101" s="7"/>
      <c r="BT101" s="131" t="s">
        <v>83</v>
      </c>
      <c r="BV101" s="131" t="s">
        <v>78</v>
      </c>
      <c r="BW101" s="131" t="s">
        <v>105</v>
      </c>
      <c r="BX101" s="131" t="s">
        <v>5</v>
      </c>
      <c r="CL101" s="131" t="s">
        <v>1</v>
      </c>
      <c r="CM101" s="131" t="s">
        <v>85</v>
      </c>
    </row>
    <row r="102" s="7" customFormat="1" ht="16.5" customHeight="1">
      <c r="A102" s="132" t="s">
        <v>86</v>
      </c>
      <c r="B102" s="119"/>
      <c r="C102" s="120"/>
      <c r="D102" s="121" t="s">
        <v>106</v>
      </c>
      <c r="E102" s="121"/>
      <c r="F102" s="121"/>
      <c r="G102" s="121"/>
      <c r="H102" s="121"/>
      <c r="I102" s="122"/>
      <c r="J102" s="121" t="s">
        <v>107</v>
      </c>
      <c r="K102" s="121"/>
      <c r="L102" s="121"/>
      <c r="M102" s="121"/>
      <c r="N102" s="121"/>
      <c r="O102" s="121"/>
      <c r="P102" s="121"/>
      <c r="Q102" s="121"/>
      <c r="R102" s="121"/>
      <c r="S102" s="121"/>
      <c r="T102" s="121"/>
      <c r="U102" s="121"/>
      <c r="V102" s="121"/>
      <c r="W102" s="121"/>
      <c r="X102" s="121"/>
      <c r="Y102" s="121"/>
      <c r="Z102" s="121"/>
      <c r="AA102" s="121"/>
      <c r="AB102" s="121"/>
      <c r="AC102" s="121"/>
      <c r="AD102" s="121"/>
      <c r="AE102" s="121"/>
      <c r="AF102" s="121"/>
      <c r="AG102" s="124">
        <f>'SO04 - Dopravní řešení'!J30</f>
        <v>0</v>
      </c>
      <c r="AH102" s="122"/>
      <c r="AI102" s="122"/>
      <c r="AJ102" s="122"/>
      <c r="AK102" s="122"/>
      <c r="AL102" s="122"/>
      <c r="AM102" s="122"/>
      <c r="AN102" s="124">
        <f>SUM(AG102,AT102)</f>
        <v>0</v>
      </c>
      <c r="AO102" s="122"/>
      <c r="AP102" s="122"/>
      <c r="AQ102" s="125" t="s">
        <v>82</v>
      </c>
      <c r="AR102" s="126"/>
      <c r="AS102" s="127">
        <v>0</v>
      </c>
      <c r="AT102" s="128">
        <f>ROUND(SUM(AV102:AW102),2)</f>
        <v>0</v>
      </c>
      <c r="AU102" s="129">
        <f>'SO04 - Dopravní řešení'!P130</f>
        <v>0</v>
      </c>
      <c r="AV102" s="128">
        <f>'SO04 - Dopravní řešení'!J33</f>
        <v>0</v>
      </c>
      <c r="AW102" s="128">
        <f>'SO04 - Dopravní řešení'!J34</f>
        <v>0</v>
      </c>
      <c r="AX102" s="128">
        <f>'SO04 - Dopravní řešení'!J35</f>
        <v>0</v>
      </c>
      <c r="AY102" s="128">
        <f>'SO04 - Dopravní řešení'!J36</f>
        <v>0</v>
      </c>
      <c r="AZ102" s="128">
        <f>'SO04 - Dopravní řešení'!F33</f>
        <v>0</v>
      </c>
      <c r="BA102" s="128">
        <f>'SO04 - Dopravní řešení'!F34</f>
        <v>0</v>
      </c>
      <c r="BB102" s="128">
        <f>'SO04 - Dopravní řešení'!F35</f>
        <v>0</v>
      </c>
      <c r="BC102" s="128">
        <f>'SO04 - Dopravní řešení'!F36</f>
        <v>0</v>
      </c>
      <c r="BD102" s="130">
        <f>'SO04 - Dopravní řešení'!F37</f>
        <v>0</v>
      </c>
      <c r="BE102" s="7"/>
      <c r="BT102" s="131" t="s">
        <v>83</v>
      </c>
      <c r="BV102" s="131" t="s">
        <v>78</v>
      </c>
      <c r="BW102" s="131" t="s">
        <v>108</v>
      </c>
      <c r="BX102" s="131" t="s">
        <v>5</v>
      </c>
      <c r="CL102" s="131" t="s">
        <v>1</v>
      </c>
      <c r="CM102" s="131" t="s">
        <v>85</v>
      </c>
    </row>
    <row r="103" s="7" customFormat="1" ht="16.5" customHeight="1">
      <c r="A103" s="132" t="s">
        <v>86</v>
      </c>
      <c r="B103" s="119"/>
      <c r="C103" s="120"/>
      <c r="D103" s="121" t="s">
        <v>109</v>
      </c>
      <c r="E103" s="121"/>
      <c r="F103" s="121"/>
      <c r="G103" s="121"/>
      <c r="H103" s="121"/>
      <c r="I103" s="122"/>
      <c r="J103" s="121" t="s">
        <v>110</v>
      </c>
      <c r="K103" s="121"/>
      <c r="L103" s="121"/>
      <c r="M103" s="121"/>
      <c r="N103" s="121"/>
      <c r="O103" s="121"/>
      <c r="P103" s="121"/>
      <c r="Q103" s="121"/>
      <c r="R103" s="121"/>
      <c r="S103" s="121"/>
      <c r="T103" s="121"/>
      <c r="U103" s="121"/>
      <c r="V103" s="121"/>
      <c r="W103" s="121"/>
      <c r="X103" s="121"/>
      <c r="Y103" s="121"/>
      <c r="Z103" s="121"/>
      <c r="AA103" s="121"/>
      <c r="AB103" s="121"/>
      <c r="AC103" s="121"/>
      <c r="AD103" s="121"/>
      <c r="AE103" s="121"/>
      <c r="AF103" s="121"/>
      <c r="AG103" s="124">
        <f>'SO05 - Vedlejší rozpočtov...'!J30</f>
        <v>0</v>
      </c>
      <c r="AH103" s="122"/>
      <c r="AI103" s="122"/>
      <c r="AJ103" s="122"/>
      <c r="AK103" s="122"/>
      <c r="AL103" s="122"/>
      <c r="AM103" s="122"/>
      <c r="AN103" s="124">
        <f>SUM(AG103,AT103)</f>
        <v>0</v>
      </c>
      <c r="AO103" s="122"/>
      <c r="AP103" s="122"/>
      <c r="AQ103" s="125" t="s">
        <v>82</v>
      </c>
      <c r="AR103" s="126"/>
      <c r="AS103" s="142">
        <v>0</v>
      </c>
      <c r="AT103" s="143">
        <f>ROUND(SUM(AV103:AW103),2)</f>
        <v>0</v>
      </c>
      <c r="AU103" s="144">
        <f>'SO05 - Vedlejší rozpočtov...'!P123</f>
        <v>0</v>
      </c>
      <c r="AV103" s="143">
        <f>'SO05 - Vedlejší rozpočtov...'!J33</f>
        <v>0</v>
      </c>
      <c r="AW103" s="143">
        <f>'SO05 - Vedlejší rozpočtov...'!J34</f>
        <v>0</v>
      </c>
      <c r="AX103" s="143">
        <f>'SO05 - Vedlejší rozpočtov...'!J35</f>
        <v>0</v>
      </c>
      <c r="AY103" s="143">
        <f>'SO05 - Vedlejší rozpočtov...'!J36</f>
        <v>0</v>
      </c>
      <c r="AZ103" s="143">
        <f>'SO05 - Vedlejší rozpočtov...'!F33</f>
        <v>0</v>
      </c>
      <c r="BA103" s="143">
        <f>'SO05 - Vedlejší rozpočtov...'!F34</f>
        <v>0</v>
      </c>
      <c r="BB103" s="143">
        <f>'SO05 - Vedlejší rozpočtov...'!F35</f>
        <v>0</v>
      </c>
      <c r="BC103" s="143">
        <f>'SO05 - Vedlejší rozpočtov...'!F36</f>
        <v>0</v>
      </c>
      <c r="BD103" s="145">
        <f>'SO05 - Vedlejší rozpočtov...'!F37</f>
        <v>0</v>
      </c>
      <c r="BE103" s="7"/>
      <c r="BT103" s="131" t="s">
        <v>83</v>
      </c>
      <c r="BV103" s="131" t="s">
        <v>78</v>
      </c>
      <c r="BW103" s="131" t="s">
        <v>111</v>
      </c>
      <c r="BX103" s="131" t="s">
        <v>5</v>
      </c>
      <c r="CL103" s="131" t="s">
        <v>1</v>
      </c>
      <c r="CM103" s="131" t="s">
        <v>85</v>
      </c>
    </row>
    <row r="104" s="2" customFormat="1" ht="30" customHeight="1">
      <c r="A104" s="38"/>
      <c r="B104" s="39"/>
      <c r="C104" s="40"/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4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</row>
    <row r="105" s="2" customFormat="1" ht="6.96" customHeight="1">
      <c r="A105" s="38"/>
      <c r="B105" s="66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  <c r="AQ105" s="67"/>
      <c r="AR105" s="44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</row>
  </sheetData>
  <sheetProtection sheet="1" formatColumns="0" formatRows="0" objects="1" scenarios="1" spinCount="100000" saltValue="OCrqbgxBauesKQtTOV5h88PIj0wV/GeMH+H1yrTVNLDk8fREU1PkPhTWonHX5O4ekbV+/o7t4duYz98SypQ/QA==" hashValue="AxOCLnxOBu0/o/QjDeYJ+shkjVDuWNaIg6KiJk//4PVXJJ0rCie9r0nmlfG1ie9vxdwRMrXTsZXVExVjswZHDg==" algorithmName="SHA-512" password="BF44"/>
  <mergeCells count="74">
    <mergeCell ref="L85:AJ85"/>
    <mergeCell ref="AM87:AN87"/>
    <mergeCell ref="AS89:AT91"/>
    <mergeCell ref="AM89:AP89"/>
    <mergeCell ref="AM90:AP90"/>
    <mergeCell ref="C92:G92"/>
    <mergeCell ref="AG92:AM92"/>
    <mergeCell ref="AN92:AP92"/>
    <mergeCell ref="I92:AF92"/>
    <mergeCell ref="AG95:AM95"/>
    <mergeCell ref="AN95:AP95"/>
    <mergeCell ref="J95:AF95"/>
    <mergeCell ref="D95:H95"/>
    <mergeCell ref="AN96:AP96"/>
    <mergeCell ref="E96:I96"/>
    <mergeCell ref="K96:AF96"/>
    <mergeCell ref="AG96:AM96"/>
    <mergeCell ref="K97:AF97"/>
    <mergeCell ref="AN97:AP97"/>
    <mergeCell ref="E97:I97"/>
    <mergeCell ref="AG97:AM97"/>
    <mergeCell ref="AG98:AM98"/>
    <mergeCell ref="AN98:AP98"/>
    <mergeCell ref="E98:I98"/>
    <mergeCell ref="K98:AF98"/>
    <mergeCell ref="AN99:AP99"/>
    <mergeCell ref="AG99:AM99"/>
    <mergeCell ref="E99:I99"/>
    <mergeCell ref="K99:AF99"/>
    <mergeCell ref="AN100:AP100"/>
    <mergeCell ref="AG100:AM100"/>
    <mergeCell ref="E100:I100"/>
    <mergeCell ref="K100:AF100"/>
    <mergeCell ref="AN101:AP101"/>
    <mergeCell ref="AG101:AM101"/>
    <mergeCell ref="D101:H101"/>
    <mergeCell ref="J101:AF101"/>
    <mergeCell ref="AN102:AP102"/>
    <mergeCell ref="AG102:AM102"/>
    <mergeCell ref="D102:H102"/>
    <mergeCell ref="J102:AF102"/>
    <mergeCell ref="AN103:AP103"/>
    <mergeCell ref="AG103:AM103"/>
    <mergeCell ref="D103:H103"/>
    <mergeCell ref="J103:AF103"/>
    <mergeCell ref="AG94:AM94"/>
    <mergeCell ref="AN94:AP94"/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</mergeCells>
  <hyperlinks>
    <hyperlink ref="A96" location="'SO01_1 - Stavební část'!C2" display="/"/>
    <hyperlink ref="A97" location="'SO01_2 - Elektroinstalace'!C2" display="/"/>
    <hyperlink ref="A98" location="'SO01_3 - Vzduchotechnika'!C2" display="/"/>
    <hyperlink ref="A99" location="'SO01_4 - Zdravotechnika'!C2" display="/"/>
    <hyperlink ref="A100" location="'SO01_5 - Ústřední vytápění'!C2" display="/"/>
    <hyperlink ref="A101" location="'SO03 - Přípojka elektro'!C2" display="/"/>
    <hyperlink ref="A102" location="'SO04 - Dopravní řešení'!C2" display="/"/>
    <hyperlink ref="A103" location="'SO05 - Vedlejší rozpočtov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25" style="1" customWidth="1"/>
    <col min="4" max="4" width="75.83203" style="1" customWidth="1"/>
    <col min="5" max="5" width="13.33203" style="1" customWidth="1"/>
    <col min="6" max="6" width="20" style="1" customWidth="1"/>
    <col min="7" max="7" width="1.667969" style="1" customWidth="1"/>
    <col min="8" max="8" width="8.332031" style="1" customWidth="1"/>
  </cols>
  <sheetData>
    <row r="1" s="1" customFormat="1" ht="11.28" customHeight="1"/>
    <row r="2" s="1" customFormat="1" ht="36.96" customHeight="1"/>
    <row r="3" s="1" customFormat="1" ht="6.96" customHeight="1">
      <c r="B3" s="147"/>
      <c r="C3" s="148"/>
      <c r="D3" s="148"/>
      <c r="E3" s="148"/>
      <c r="F3" s="148"/>
      <c r="G3" s="148"/>
      <c r="H3" s="20"/>
    </row>
    <row r="4" s="1" customFormat="1" ht="24.96" customHeight="1">
      <c r="B4" s="20"/>
      <c r="C4" s="149" t="s">
        <v>3006</v>
      </c>
      <c r="H4" s="20"/>
    </row>
    <row r="5" s="1" customFormat="1" ht="12" customHeight="1">
      <c r="B5" s="20"/>
      <c r="C5" s="298" t="s">
        <v>13</v>
      </c>
      <c r="D5" s="157" t="s">
        <v>14</v>
      </c>
      <c r="E5" s="1"/>
      <c r="F5" s="1"/>
      <c r="H5" s="20"/>
    </row>
    <row r="6" s="1" customFormat="1" ht="36.96" customHeight="1">
      <c r="B6" s="20"/>
      <c r="C6" s="299" t="s">
        <v>16</v>
      </c>
      <c r="D6" s="300" t="s">
        <v>17</v>
      </c>
      <c r="E6" s="1"/>
      <c r="F6" s="1"/>
      <c r="H6" s="20"/>
    </row>
    <row r="7" s="1" customFormat="1" ht="16.5" customHeight="1">
      <c r="B7" s="20"/>
      <c r="C7" s="151" t="s">
        <v>22</v>
      </c>
      <c r="D7" s="154" t="str">
        <f>'Rekapitulace stavby'!AN8</f>
        <v>27. 11. 2025</v>
      </c>
      <c r="H7" s="20"/>
    </row>
    <row r="8" s="2" customFormat="1" ht="10.8" customHeight="1">
      <c r="A8" s="38"/>
      <c r="B8" s="44"/>
      <c r="C8" s="38"/>
      <c r="D8" s="38"/>
      <c r="E8" s="38"/>
      <c r="F8" s="38"/>
      <c r="G8" s="38"/>
      <c r="H8" s="44"/>
    </row>
    <row r="9" s="11" customFormat="1" ht="29.28" customHeight="1">
      <c r="A9" s="201"/>
      <c r="B9" s="301"/>
      <c r="C9" s="302" t="s">
        <v>57</v>
      </c>
      <c r="D9" s="303" t="s">
        <v>58</v>
      </c>
      <c r="E9" s="303" t="s">
        <v>336</v>
      </c>
      <c r="F9" s="304" t="s">
        <v>3007</v>
      </c>
      <c r="G9" s="201"/>
      <c r="H9" s="301"/>
    </row>
    <row r="10" s="2" customFormat="1" ht="26.4" customHeight="1">
      <c r="A10" s="38"/>
      <c r="B10" s="44"/>
      <c r="C10" s="305" t="s">
        <v>3008</v>
      </c>
      <c r="D10" s="305" t="s">
        <v>88</v>
      </c>
      <c r="E10" s="38"/>
      <c r="F10" s="38"/>
      <c r="G10" s="38"/>
      <c r="H10" s="44"/>
    </row>
    <row r="11" s="8" customFormat="1" ht="16.8" customHeight="1">
      <c r="A11" s="155"/>
      <c r="B11" s="156"/>
      <c r="C11" s="306" t="s">
        <v>112</v>
      </c>
      <c r="D11" s="307" t="s">
        <v>113</v>
      </c>
      <c r="E11" s="307" t="s">
        <v>1</v>
      </c>
      <c r="F11" s="308">
        <v>391.68000000000001</v>
      </c>
      <c r="G11" s="155"/>
      <c r="H11" s="156"/>
    </row>
    <row r="12" s="2" customFormat="1" ht="16.8" customHeight="1">
      <c r="A12" s="38"/>
      <c r="B12" s="44"/>
      <c r="C12" s="309" t="s">
        <v>1</v>
      </c>
      <c r="D12" s="309" t="s">
        <v>3009</v>
      </c>
      <c r="E12" s="17" t="s">
        <v>1</v>
      </c>
      <c r="F12" s="310">
        <v>391.68000000000001</v>
      </c>
      <c r="G12" s="38"/>
      <c r="H12" s="44"/>
    </row>
    <row r="13" s="2" customFormat="1" ht="16.8" customHeight="1">
      <c r="A13" s="38"/>
      <c r="B13" s="44"/>
      <c r="C13" s="311" t="s">
        <v>3010</v>
      </c>
      <c r="D13" s="38"/>
      <c r="E13" s="38"/>
      <c r="F13" s="38"/>
      <c r="G13" s="38"/>
      <c r="H13" s="44"/>
    </row>
    <row r="14" s="2" customFormat="1" ht="16.8" customHeight="1">
      <c r="A14" s="38"/>
      <c r="B14" s="44"/>
      <c r="C14" s="309" t="s">
        <v>352</v>
      </c>
      <c r="D14" s="309" t="s">
        <v>353</v>
      </c>
      <c r="E14" s="17" t="s">
        <v>354</v>
      </c>
      <c r="F14" s="310">
        <v>391.68000000000001</v>
      </c>
      <c r="G14" s="38"/>
      <c r="H14" s="44"/>
    </row>
    <row r="15" s="8" customFormat="1" ht="16.8" customHeight="1">
      <c r="A15" s="155"/>
      <c r="B15" s="156"/>
      <c r="C15" s="306" t="s">
        <v>116</v>
      </c>
      <c r="D15" s="307" t="s">
        <v>117</v>
      </c>
      <c r="E15" s="307" t="s">
        <v>1</v>
      </c>
      <c r="F15" s="308">
        <v>63.420000000000002</v>
      </c>
      <c r="G15" s="155"/>
      <c r="H15" s="156"/>
    </row>
    <row r="16" s="2" customFormat="1" ht="16.8" customHeight="1">
      <c r="A16" s="38"/>
      <c r="B16" s="44"/>
      <c r="C16" s="309" t="s">
        <v>1</v>
      </c>
      <c r="D16" s="309" t="s">
        <v>365</v>
      </c>
      <c r="E16" s="17" t="s">
        <v>1</v>
      </c>
      <c r="F16" s="310">
        <v>0</v>
      </c>
      <c r="G16" s="38"/>
      <c r="H16" s="44"/>
    </row>
    <row r="17" s="2" customFormat="1" ht="16.8" customHeight="1">
      <c r="A17" s="38"/>
      <c r="B17" s="44"/>
      <c r="C17" s="309" t="s">
        <v>1</v>
      </c>
      <c r="D17" s="309" t="s">
        <v>3011</v>
      </c>
      <c r="E17" s="17" t="s">
        <v>1</v>
      </c>
      <c r="F17" s="310">
        <v>63.420000000000002</v>
      </c>
      <c r="G17" s="38"/>
      <c r="H17" s="44"/>
    </row>
    <row r="18" s="2" customFormat="1" ht="16.8" customHeight="1">
      <c r="A18" s="38"/>
      <c r="B18" s="44"/>
      <c r="C18" s="311" t="s">
        <v>3010</v>
      </c>
      <c r="D18" s="38"/>
      <c r="E18" s="38"/>
      <c r="F18" s="38"/>
      <c r="G18" s="38"/>
      <c r="H18" s="44"/>
    </row>
    <row r="19" s="2" customFormat="1">
      <c r="A19" s="38"/>
      <c r="B19" s="44"/>
      <c r="C19" s="309" t="s">
        <v>361</v>
      </c>
      <c r="D19" s="309" t="s">
        <v>362</v>
      </c>
      <c r="E19" s="17" t="s">
        <v>363</v>
      </c>
      <c r="F19" s="310">
        <v>63.420000000000002</v>
      </c>
      <c r="G19" s="38"/>
      <c r="H19" s="44"/>
    </row>
    <row r="20" s="8" customFormat="1" ht="16.8" customHeight="1">
      <c r="A20" s="155"/>
      <c r="B20" s="156"/>
      <c r="C20" s="306" t="s">
        <v>120</v>
      </c>
      <c r="D20" s="307" t="s">
        <v>121</v>
      </c>
      <c r="E20" s="307" t="s">
        <v>1</v>
      </c>
      <c r="F20" s="308">
        <v>302.94</v>
      </c>
      <c r="G20" s="155"/>
      <c r="H20" s="156"/>
    </row>
    <row r="21" s="2" customFormat="1" ht="16.8" customHeight="1">
      <c r="A21" s="38"/>
      <c r="B21" s="44"/>
      <c r="C21" s="309" t="s">
        <v>1</v>
      </c>
      <c r="D21" s="309" t="s">
        <v>3012</v>
      </c>
      <c r="E21" s="17" t="s">
        <v>1</v>
      </c>
      <c r="F21" s="310">
        <v>302.94</v>
      </c>
      <c r="G21" s="38"/>
      <c r="H21" s="44"/>
    </row>
    <row r="22" s="2" customFormat="1" ht="16.8" customHeight="1">
      <c r="A22" s="38"/>
      <c r="B22" s="44"/>
      <c r="C22" s="311" t="s">
        <v>3010</v>
      </c>
      <c r="D22" s="38"/>
      <c r="E22" s="38"/>
      <c r="F22" s="38"/>
      <c r="G22" s="38"/>
      <c r="H22" s="44"/>
    </row>
    <row r="23" s="2" customFormat="1" ht="16.8" customHeight="1">
      <c r="A23" s="38"/>
      <c r="B23" s="44"/>
      <c r="C23" s="309" t="s">
        <v>409</v>
      </c>
      <c r="D23" s="309" t="s">
        <v>410</v>
      </c>
      <c r="E23" s="17" t="s">
        <v>354</v>
      </c>
      <c r="F23" s="310">
        <v>302.94</v>
      </c>
      <c r="G23" s="38"/>
      <c r="H23" s="44"/>
    </row>
    <row r="24" s="8" customFormat="1" ht="16.8" customHeight="1">
      <c r="A24" s="155"/>
      <c r="B24" s="156"/>
      <c r="C24" s="306" t="s">
        <v>123</v>
      </c>
      <c r="D24" s="307" t="s">
        <v>124</v>
      </c>
      <c r="E24" s="307" t="s">
        <v>1</v>
      </c>
      <c r="F24" s="308">
        <v>46.508000000000003</v>
      </c>
      <c r="G24" s="155"/>
      <c r="H24" s="156"/>
    </row>
    <row r="25" s="2" customFormat="1" ht="16.8" customHeight="1">
      <c r="A25" s="38"/>
      <c r="B25" s="44"/>
      <c r="C25" s="309" t="s">
        <v>1</v>
      </c>
      <c r="D25" s="309" t="s">
        <v>3013</v>
      </c>
      <c r="E25" s="17" t="s">
        <v>1</v>
      </c>
      <c r="F25" s="310">
        <v>46.508000000000003</v>
      </c>
      <c r="G25" s="38"/>
      <c r="H25" s="44"/>
    </row>
    <row r="26" s="2" customFormat="1" ht="16.8" customHeight="1">
      <c r="A26" s="38"/>
      <c r="B26" s="44"/>
      <c r="C26" s="311" t="s">
        <v>3010</v>
      </c>
      <c r="D26" s="38"/>
      <c r="E26" s="38"/>
      <c r="F26" s="38"/>
      <c r="G26" s="38"/>
      <c r="H26" s="44"/>
    </row>
    <row r="27" s="2" customFormat="1" ht="16.8" customHeight="1">
      <c r="A27" s="38"/>
      <c r="B27" s="44"/>
      <c r="C27" s="309" t="s">
        <v>435</v>
      </c>
      <c r="D27" s="309" t="s">
        <v>436</v>
      </c>
      <c r="E27" s="17" t="s">
        <v>363</v>
      </c>
      <c r="F27" s="310">
        <v>46.508000000000003</v>
      </c>
      <c r="G27" s="38"/>
      <c r="H27" s="44"/>
    </row>
    <row r="28" s="8" customFormat="1" ht="16.8" customHeight="1">
      <c r="A28" s="155"/>
      <c r="B28" s="156"/>
      <c r="C28" s="306" t="s">
        <v>126</v>
      </c>
      <c r="D28" s="307" t="s">
        <v>127</v>
      </c>
      <c r="E28" s="307" t="s">
        <v>1</v>
      </c>
      <c r="F28" s="308">
        <v>1.4079999999999999</v>
      </c>
      <c r="G28" s="155"/>
      <c r="H28" s="156"/>
    </row>
    <row r="29" s="2" customFormat="1" ht="16.8" customHeight="1">
      <c r="A29" s="38"/>
      <c r="B29" s="44"/>
      <c r="C29" s="309" t="s">
        <v>1</v>
      </c>
      <c r="D29" s="309" t="s">
        <v>3014</v>
      </c>
      <c r="E29" s="17" t="s">
        <v>1</v>
      </c>
      <c r="F29" s="310">
        <v>0.59999999999999998</v>
      </c>
      <c r="G29" s="38"/>
      <c r="H29" s="44"/>
    </row>
    <row r="30" s="2" customFormat="1" ht="16.8" customHeight="1">
      <c r="A30" s="38"/>
      <c r="B30" s="44"/>
      <c r="C30" s="309" t="s">
        <v>1</v>
      </c>
      <c r="D30" s="309" t="s">
        <v>3015</v>
      </c>
      <c r="E30" s="17" t="s">
        <v>1</v>
      </c>
      <c r="F30" s="310">
        <v>0.80800000000000005</v>
      </c>
      <c r="G30" s="38"/>
      <c r="H30" s="44"/>
    </row>
    <row r="31" s="2" customFormat="1" ht="16.8" customHeight="1">
      <c r="A31" s="38"/>
      <c r="B31" s="44"/>
      <c r="C31" s="311" t="s">
        <v>3010</v>
      </c>
      <c r="D31" s="38"/>
      <c r="E31" s="38"/>
      <c r="F31" s="38"/>
      <c r="G31" s="38"/>
      <c r="H31" s="44"/>
    </row>
    <row r="32" s="2" customFormat="1" ht="16.8" customHeight="1">
      <c r="A32" s="38"/>
      <c r="B32" s="44"/>
      <c r="C32" s="309" t="s">
        <v>367</v>
      </c>
      <c r="D32" s="309" t="s">
        <v>368</v>
      </c>
      <c r="E32" s="17" t="s">
        <v>363</v>
      </c>
      <c r="F32" s="310">
        <v>1.4079999999999999</v>
      </c>
      <c r="G32" s="38"/>
      <c r="H32" s="44"/>
    </row>
    <row r="33" s="8" customFormat="1" ht="16.8" customHeight="1">
      <c r="A33" s="155"/>
      <c r="B33" s="156"/>
      <c r="C33" s="306" t="s">
        <v>129</v>
      </c>
      <c r="D33" s="307" t="s">
        <v>130</v>
      </c>
      <c r="E33" s="307" t="s">
        <v>1</v>
      </c>
      <c r="F33" s="308">
        <v>16.199000000000002</v>
      </c>
      <c r="G33" s="155"/>
      <c r="H33" s="156"/>
    </row>
    <row r="34" s="2" customFormat="1" ht="16.8" customHeight="1">
      <c r="A34" s="38"/>
      <c r="B34" s="44"/>
      <c r="C34" s="309" t="s">
        <v>1</v>
      </c>
      <c r="D34" s="309" t="s">
        <v>458</v>
      </c>
      <c r="E34" s="17" t="s">
        <v>1</v>
      </c>
      <c r="F34" s="310">
        <v>0</v>
      </c>
      <c r="G34" s="38"/>
      <c r="H34" s="44"/>
    </row>
    <row r="35" s="2" customFormat="1" ht="16.8" customHeight="1">
      <c r="A35" s="38"/>
      <c r="B35" s="44"/>
      <c r="C35" s="309" t="s">
        <v>1</v>
      </c>
      <c r="D35" s="309" t="s">
        <v>3016</v>
      </c>
      <c r="E35" s="17" t="s">
        <v>1</v>
      </c>
      <c r="F35" s="310">
        <v>14.25</v>
      </c>
      <c r="G35" s="38"/>
      <c r="H35" s="44"/>
    </row>
    <row r="36" s="2" customFormat="1" ht="16.8" customHeight="1">
      <c r="A36" s="38"/>
      <c r="B36" s="44"/>
      <c r="C36" s="309" t="s">
        <v>1</v>
      </c>
      <c r="D36" s="309" t="s">
        <v>460</v>
      </c>
      <c r="E36" s="17" t="s">
        <v>1</v>
      </c>
      <c r="F36" s="310">
        <v>0</v>
      </c>
      <c r="G36" s="38"/>
      <c r="H36" s="44"/>
    </row>
    <row r="37" s="2" customFormat="1" ht="16.8" customHeight="1">
      <c r="A37" s="38"/>
      <c r="B37" s="44"/>
      <c r="C37" s="309" t="s">
        <v>1</v>
      </c>
      <c r="D37" s="309" t="s">
        <v>3017</v>
      </c>
      <c r="E37" s="17" t="s">
        <v>1</v>
      </c>
      <c r="F37" s="310">
        <v>1.9490000000000001</v>
      </c>
      <c r="G37" s="38"/>
      <c r="H37" s="44"/>
    </row>
    <row r="38" s="2" customFormat="1" ht="16.8" customHeight="1">
      <c r="A38" s="38"/>
      <c r="B38" s="44"/>
      <c r="C38" s="311" t="s">
        <v>3010</v>
      </c>
      <c r="D38" s="38"/>
      <c r="E38" s="38"/>
      <c r="F38" s="38"/>
      <c r="G38" s="38"/>
      <c r="H38" s="44"/>
    </row>
    <row r="39" s="2" customFormat="1">
      <c r="A39" s="38"/>
      <c r="B39" s="44"/>
      <c r="C39" s="309" t="s">
        <v>455</v>
      </c>
      <c r="D39" s="309" t="s">
        <v>456</v>
      </c>
      <c r="E39" s="17" t="s">
        <v>354</v>
      </c>
      <c r="F39" s="310">
        <v>16.199000000000002</v>
      </c>
      <c r="G39" s="38"/>
      <c r="H39" s="44"/>
    </row>
    <row r="40" s="8" customFormat="1" ht="16.8" customHeight="1">
      <c r="A40" s="155"/>
      <c r="B40" s="156"/>
      <c r="C40" s="306" t="s">
        <v>133</v>
      </c>
      <c r="D40" s="307" t="s">
        <v>134</v>
      </c>
      <c r="E40" s="307" t="s">
        <v>1</v>
      </c>
      <c r="F40" s="308">
        <v>36.534999999999997</v>
      </c>
      <c r="G40" s="155"/>
      <c r="H40" s="156"/>
    </row>
    <row r="41" s="2" customFormat="1">
      <c r="A41" s="38"/>
      <c r="B41" s="44"/>
      <c r="C41" s="309" t="s">
        <v>1</v>
      </c>
      <c r="D41" s="309" t="s">
        <v>3018</v>
      </c>
      <c r="E41" s="17" t="s">
        <v>1</v>
      </c>
      <c r="F41" s="310">
        <v>36.534999999999997</v>
      </c>
      <c r="G41" s="38"/>
      <c r="H41" s="44"/>
    </row>
    <row r="42" s="2" customFormat="1" ht="16.8" customHeight="1">
      <c r="A42" s="38"/>
      <c r="B42" s="44"/>
      <c r="C42" s="311" t="s">
        <v>3010</v>
      </c>
      <c r="D42" s="38"/>
      <c r="E42" s="38"/>
      <c r="F42" s="38"/>
      <c r="G42" s="38"/>
      <c r="H42" s="44"/>
    </row>
    <row r="43" s="2" customFormat="1">
      <c r="A43" s="38"/>
      <c r="B43" s="44"/>
      <c r="C43" s="309" t="s">
        <v>451</v>
      </c>
      <c r="D43" s="309" t="s">
        <v>452</v>
      </c>
      <c r="E43" s="17" t="s">
        <v>354</v>
      </c>
      <c r="F43" s="310">
        <v>36.534999999999997</v>
      </c>
      <c r="G43" s="38"/>
      <c r="H43" s="44"/>
    </row>
    <row r="44" s="8" customFormat="1" ht="16.8" customHeight="1">
      <c r="A44" s="155"/>
      <c r="B44" s="156"/>
      <c r="C44" s="306" t="s">
        <v>137</v>
      </c>
      <c r="D44" s="307" t="s">
        <v>138</v>
      </c>
      <c r="E44" s="307" t="s">
        <v>1</v>
      </c>
      <c r="F44" s="308">
        <v>0.89300000000000002</v>
      </c>
      <c r="G44" s="155"/>
      <c r="H44" s="156"/>
    </row>
    <row r="45" s="2" customFormat="1" ht="16.8" customHeight="1">
      <c r="A45" s="38"/>
      <c r="B45" s="44"/>
      <c r="C45" s="309" t="s">
        <v>1</v>
      </c>
      <c r="D45" s="309" t="s">
        <v>466</v>
      </c>
      <c r="E45" s="17" t="s">
        <v>1</v>
      </c>
      <c r="F45" s="310">
        <v>0</v>
      </c>
      <c r="G45" s="38"/>
      <c r="H45" s="44"/>
    </row>
    <row r="46" s="2" customFormat="1" ht="16.8" customHeight="1">
      <c r="A46" s="38"/>
      <c r="B46" s="44"/>
      <c r="C46" s="309" t="s">
        <v>1</v>
      </c>
      <c r="D46" s="309" t="s">
        <v>3019</v>
      </c>
      <c r="E46" s="17" t="s">
        <v>1</v>
      </c>
      <c r="F46" s="310">
        <v>0.89300000000000002</v>
      </c>
      <c r="G46" s="38"/>
      <c r="H46" s="44"/>
    </row>
    <row r="47" s="2" customFormat="1" ht="16.8" customHeight="1">
      <c r="A47" s="38"/>
      <c r="B47" s="44"/>
      <c r="C47" s="311" t="s">
        <v>3010</v>
      </c>
      <c r="D47" s="38"/>
      <c r="E47" s="38"/>
      <c r="F47" s="38"/>
      <c r="G47" s="38"/>
      <c r="H47" s="44"/>
    </row>
    <row r="48" s="2" customFormat="1">
      <c r="A48" s="38"/>
      <c r="B48" s="44"/>
      <c r="C48" s="309" t="s">
        <v>463</v>
      </c>
      <c r="D48" s="309" t="s">
        <v>464</v>
      </c>
      <c r="E48" s="17" t="s">
        <v>354</v>
      </c>
      <c r="F48" s="310">
        <v>0.89300000000000002</v>
      </c>
      <c r="G48" s="38"/>
      <c r="H48" s="44"/>
    </row>
    <row r="49" s="8" customFormat="1" ht="16.8" customHeight="1">
      <c r="A49" s="155"/>
      <c r="B49" s="156"/>
      <c r="C49" s="306" t="s">
        <v>141</v>
      </c>
      <c r="D49" s="307" t="s">
        <v>142</v>
      </c>
      <c r="E49" s="307" t="s">
        <v>1</v>
      </c>
      <c r="F49" s="308">
        <v>226.72</v>
      </c>
      <c r="G49" s="155"/>
      <c r="H49" s="156"/>
    </row>
    <row r="50" s="2" customFormat="1" ht="16.8" customHeight="1">
      <c r="A50" s="38"/>
      <c r="B50" s="44"/>
      <c r="C50" s="309" t="s">
        <v>1</v>
      </c>
      <c r="D50" s="309" t="s">
        <v>529</v>
      </c>
      <c r="E50" s="17" t="s">
        <v>1</v>
      </c>
      <c r="F50" s="310">
        <v>0</v>
      </c>
      <c r="G50" s="38"/>
      <c r="H50" s="44"/>
    </row>
    <row r="51" s="2" customFormat="1" ht="16.8" customHeight="1">
      <c r="A51" s="38"/>
      <c r="B51" s="44"/>
      <c r="C51" s="309" t="s">
        <v>1</v>
      </c>
      <c r="D51" s="309" t="s">
        <v>3020</v>
      </c>
      <c r="E51" s="17" t="s">
        <v>1</v>
      </c>
      <c r="F51" s="310">
        <v>226.72</v>
      </c>
      <c r="G51" s="38"/>
      <c r="H51" s="44"/>
    </row>
    <row r="52" s="2" customFormat="1" ht="16.8" customHeight="1">
      <c r="A52" s="38"/>
      <c r="B52" s="44"/>
      <c r="C52" s="311" t="s">
        <v>3010</v>
      </c>
      <c r="D52" s="38"/>
      <c r="E52" s="38"/>
      <c r="F52" s="38"/>
      <c r="G52" s="38"/>
      <c r="H52" s="44"/>
    </row>
    <row r="53" s="2" customFormat="1" ht="16.8" customHeight="1">
      <c r="A53" s="38"/>
      <c r="B53" s="44"/>
      <c r="C53" s="309" t="s">
        <v>526</v>
      </c>
      <c r="D53" s="309" t="s">
        <v>527</v>
      </c>
      <c r="E53" s="17" t="s">
        <v>354</v>
      </c>
      <c r="F53" s="310">
        <v>226.72</v>
      </c>
      <c r="G53" s="38"/>
      <c r="H53" s="44"/>
    </row>
    <row r="54" s="8" customFormat="1" ht="16.8" customHeight="1">
      <c r="A54" s="155"/>
      <c r="B54" s="156"/>
      <c r="C54" s="306" t="s">
        <v>145</v>
      </c>
      <c r="D54" s="307" t="s">
        <v>146</v>
      </c>
      <c r="E54" s="307" t="s">
        <v>1</v>
      </c>
      <c r="F54" s="308">
        <v>11.336</v>
      </c>
      <c r="G54" s="155"/>
      <c r="H54" s="156"/>
    </row>
    <row r="55" s="2" customFormat="1" ht="16.8" customHeight="1">
      <c r="A55" s="38"/>
      <c r="B55" s="44"/>
      <c r="C55" s="309" t="s">
        <v>1</v>
      </c>
      <c r="D55" s="309" t="s">
        <v>540</v>
      </c>
      <c r="E55" s="17" t="s">
        <v>1</v>
      </c>
      <c r="F55" s="310">
        <v>0</v>
      </c>
      <c r="G55" s="38"/>
      <c r="H55" s="44"/>
    </row>
    <row r="56" s="2" customFormat="1" ht="16.8" customHeight="1">
      <c r="A56" s="38"/>
      <c r="B56" s="44"/>
      <c r="C56" s="309" t="s">
        <v>1</v>
      </c>
      <c r="D56" s="309" t="s">
        <v>3021</v>
      </c>
      <c r="E56" s="17" t="s">
        <v>1</v>
      </c>
      <c r="F56" s="310">
        <v>11.336</v>
      </c>
      <c r="G56" s="38"/>
      <c r="H56" s="44"/>
    </row>
    <row r="57" s="2" customFormat="1" ht="16.8" customHeight="1">
      <c r="A57" s="38"/>
      <c r="B57" s="44"/>
      <c r="C57" s="311" t="s">
        <v>3010</v>
      </c>
      <c r="D57" s="38"/>
      <c r="E57" s="38"/>
      <c r="F57" s="38"/>
      <c r="G57" s="38"/>
      <c r="H57" s="44"/>
    </row>
    <row r="58" s="2" customFormat="1" ht="16.8" customHeight="1">
      <c r="A58" s="38"/>
      <c r="B58" s="44"/>
      <c r="C58" s="309" t="s">
        <v>537</v>
      </c>
      <c r="D58" s="309" t="s">
        <v>538</v>
      </c>
      <c r="E58" s="17" t="s">
        <v>363</v>
      </c>
      <c r="F58" s="310">
        <v>11.336</v>
      </c>
      <c r="G58" s="38"/>
      <c r="H58" s="44"/>
    </row>
    <row r="59" s="8" customFormat="1" ht="16.8" customHeight="1">
      <c r="A59" s="155"/>
      <c r="B59" s="156"/>
      <c r="C59" s="306" t="s">
        <v>148</v>
      </c>
      <c r="D59" s="307" t="s">
        <v>149</v>
      </c>
      <c r="E59" s="307" t="s">
        <v>1</v>
      </c>
      <c r="F59" s="308">
        <v>11</v>
      </c>
      <c r="G59" s="155"/>
      <c r="H59" s="156"/>
    </row>
    <row r="60" s="2" customFormat="1" ht="16.8" customHeight="1">
      <c r="A60" s="38"/>
      <c r="B60" s="44"/>
      <c r="C60" s="309" t="s">
        <v>1</v>
      </c>
      <c r="D60" s="309" t="s">
        <v>3022</v>
      </c>
      <c r="E60" s="17" t="s">
        <v>1</v>
      </c>
      <c r="F60" s="310">
        <v>11</v>
      </c>
      <c r="G60" s="38"/>
      <c r="H60" s="44"/>
    </row>
    <row r="61" s="2" customFormat="1" ht="16.8" customHeight="1">
      <c r="A61" s="38"/>
      <c r="B61" s="44"/>
      <c r="C61" s="311" t="s">
        <v>3010</v>
      </c>
      <c r="D61" s="38"/>
      <c r="E61" s="38"/>
      <c r="F61" s="38"/>
      <c r="G61" s="38"/>
      <c r="H61" s="44"/>
    </row>
    <row r="62" s="2" customFormat="1">
      <c r="A62" s="38"/>
      <c r="B62" s="44"/>
      <c r="C62" s="309" t="s">
        <v>414</v>
      </c>
      <c r="D62" s="309" t="s">
        <v>415</v>
      </c>
      <c r="E62" s="17" t="s">
        <v>416</v>
      </c>
      <c r="F62" s="310">
        <v>11</v>
      </c>
      <c r="G62" s="38"/>
      <c r="H62" s="44"/>
    </row>
    <row r="63" s="8" customFormat="1" ht="16.8" customHeight="1">
      <c r="A63" s="155"/>
      <c r="B63" s="156"/>
      <c r="C63" s="306" t="s">
        <v>151</v>
      </c>
      <c r="D63" s="307" t="s">
        <v>152</v>
      </c>
      <c r="E63" s="307" t="s">
        <v>1</v>
      </c>
      <c r="F63" s="308">
        <v>19</v>
      </c>
      <c r="G63" s="155"/>
      <c r="H63" s="156"/>
    </row>
    <row r="64" s="2" customFormat="1" ht="16.8" customHeight="1">
      <c r="A64" s="38"/>
      <c r="B64" s="44"/>
      <c r="C64" s="309" t="s">
        <v>1</v>
      </c>
      <c r="D64" s="309" t="s">
        <v>3023</v>
      </c>
      <c r="E64" s="17" t="s">
        <v>1</v>
      </c>
      <c r="F64" s="310">
        <v>19</v>
      </c>
      <c r="G64" s="38"/>
      <c r="H64" s="44"/>
    </row>
    <row r="65" s="2" customFormat="1" ht="16.8" customHeight="1">
      <c r="A65" s="38"/>
      <c r="B65" s="44"/>
      <c r="C65" s="311" t="s">
        <v>3010</v>
      </c>
      <c r="D65" s="38"/>
      <c r="E65" s="38"/>
      <c r="F65" s="38"/>
      <c r="G65" s="38"/>
      <c r="H65" s="44"/>
    </row>
    <row r="66" s="2" customFormat="1">
      <c r="A66" s="38"/>
      <c r="B66" s="44"/>
      <c r="C66" s="309" t="s">
        <v>425</v>
      </c>
      <c r="D66" s="309" t="s">
        <v>426</v>
      </c>
      <c r="E66" s="17" t="s">
        <v>416</v>
      </c>
      <c r="F66" s="310">
        <v>19</v>
      </c>
      <c r="G66" s="38"/>
      <c r="H66" s="44"/>
    </row>
    <row r="67" s="8" customFormat="1" ht="16.8" customHeight="1">
      <c r="A67" s="155"/>
      <c r="B67" s="156"/>
      <c r="C67" s="306" t="s">
        <v>154</v>
      </c>
      <c r="D67" s="307" t="s">
        <v>155</v>
      </c>
      <c r="E67" s="307" t="s">
        <v>1</v>
      </c>
      <c r="F67" s="308">
        <v>56.933</v>
      </c>
      <c r="G67" s="155"/>
      <c r="H67" s="156"/>
    </row>
    <row r="68" s="2" customFormat="1" ht="16.8" customHeight="1">
      <c r="A68" s="38"/>
      <c r="B68" s="44"/>
      <c r="C68" s="309" t="s">
        <v>1</v>
      </c>
      <c r="D68" s="309" t="s">
        <v>503</v>
      </c>
      <c r="E68" s="17" t="s">
        <v>1</v>
      </c>
      <c r="F68" s="310">
        <v>0</v>
      </c>
      <c r="G68" s="38"/>
      <c r="H68" s="44"/>
    </row>
    <row r="69" s="2" customFormat="1" ht="16.8" customHeight="1">
      <c r="A69" s="38"/>
      <c r="B69" s="44"/>
      <c r="C69" s="309" t="s">
        <v>1</v>
      </c>
      <c r="D69" s="309" t="s">
        <v>3024</v>
      </c>
      <c r="E69" s="17" t="s">
        <v>1</v>
      </c>
      <c r="F69" s="310">
        <v>56.933</v>
      </c>
      <c r="G69" s="38"/>
      <c r="H69" s="44"/>
    </row>
    <row r="70" s="2" customFormat="1" ht="16.8" customHeight="1">
      <c r="A70" s="38"/>
      <c r="B70" s="44"/>
      <c r="C70" s="311" t="s">
        <v>3010</v>
      </c>
      <c r="D70" s="38"/>
      <c r="E70" s="38"/>
      <c r="F70" s="38"/>
      <c r="G70" s="38"/>
      <c r="H70" s="44"/>
    </row>
    <row r="71" s="2" customFormat="1" ht="16.8" customHeight="1">
      <c r="A71" s="38"/>
      <c r="B71" s="44"/>
      <c r="C71" s="309" t="s">
        <v>624</v>
      </c>
      <c r="D71" s="309" t="s">
        <v>625</v>
      </c>
      <c r="E71" s="17" t="s">
        <v>354</v>
      </c>
      <c r="F71" s="310">
        <v>56.933</v>
      </c>
      <c r="G71" s="38"/>
      <c r="H71" s="44"/>
    </row>
    <row r="72" s="2" customFormat="1" ht="16.8" customHeight="1">
      <c r="A72" s="38"/>
      <c r="B72" s="44"/>
      <c r="C72" s="309" t="s">
        <v>634</v>
      </c>
      <c r="D72" s="309" t="s">
        <v>635</v>
      </c>
      <c r="E72" s="17" t="s">
        <v>354</v>
      </c>
      <c r="F72" s="310">
        <v>56.933</v>
      </c>
      <c r="G72" s="38"/>
      <c r="H72" s="44"/>
    </row>
    <row r="73" s="8" customFormat="1" ht="16.8" customHeight="1">
      <c r="A73" s="155"/>
      <c r="B73" s="156"/>
      <c r="C73" s="306" t="s">
        <v>157</v>
      </c>
      <c r="D73" s="307" t="s">
        <v>158</v>
      </c>
      <c r="E73" s="307" t="s">
        <v>1</v>
      </c>
      <c r="F73" s="308">
        <v>17</v>
      </c>
      <c r="G73" s="155"/>
      <c r="H73" s="156"/>
    </row>
    <row r="74" s="2" customFormat="1" ht="16.8" customHeight="1">
      <c r="A74" s="38"/>
      <c r="B74" s="44"/>
      <c r="C74" s="309" t="s">
        <v>1</v>
      </c>
      <c r="D74" s="309" t="s">
        <v>646</v>
      </c>
      <c r="E74" s="17" t="s">
        <v>1</v>
      </c>
      <c r="F74" s="310">
        <v>0</v>
      </c>
      <c r="G74" s="38"/>
      <c r="H74" s="44"/>
    </row>
    <row r="75" s="2" customFormat="1" ht="16.8" customHeight="1">
      <c r="A75" s="38"/>
      <c r="B75" s="44"/>
      <c r="C75" s="309" t="s">
        <v>1</v>
      </c>
      <c r="D75" s="309" t="s">
        <v>3025</v>
      </c>
      <c r="E75" s="17" t="s">
        <v>1</v>
      </c>
      <c r="F75" s="310">
        <v>17</v>
      </c>
      <c r="G75" s="38"/>
      <c r="H75" s="44"/>
    </row>
    <row r="76" s="2" customFormat="1" ht="16.8" customHeight="1">
      <c r="A76" s="38"/>
      <c r="B76" s="44"/>
      <c r="C76" s="311" t="s">
        <v>3010</v>
      </c>
      <c r="D76" s="38"/>
      <c r="E76" s="38"/>
      <c r="F76" s="38"/>
      <c r="G76" s="38"/>
      <c r="H76" s="44"/>
    </row>
    <row r="77" s="2" customFormat="1" ht="16.8" customHeight="1">
      <c r="A77" s="38"/>
      <c r="B77" s="44"/>
      <c r="C77" s="309" t="s">
        <v>643</v>
      </c>
      <c r="D77" s="309" t="s">
        <v>644</v>
      </c>
      <c r="E77" s="17" t="s">
        <v>416</v>
      </c>
      <c r="F77" s="310">
        <v>17</v>
      </c>
      <c r="G77" s="38"/>
      <c r="H77" s="44"/>
    </row>
    <row r="78" s="8" customFormat="1" ht="16.8" customHeight="1">
      <c r="A78" s="155"/>
      <c r="B78" s="156"/>
      <c r="C78" s="306" t="s">
        <v>160</v>
      </c>
      <c r="D78" s="307" t="s">
        <v>161</v>
      </c>
      <c r="E78" s="307" t="s">
        <v>1</v>
      </c>
      <c r="F78" s="308">
        <v>40.667000000000002</v>
      </c>
      <c r="G78" s="155"/>
      <c r="H78" s="156"/>
    </row>
    <row r="79" s="2" customFormat="1" ht="16.8" customHeight="1">
      <c r="A79" s="38"/>
      <c r="B79" s="44"/>
      <c r="C79" s="309" t="s">
        <v>1</v>
      </c>
      <c r="D79" s="309" t="s">
        <v>503</v>
      </c>
      <c r="E79" s="17" t="s">
        <v>1</v>
      </c>
      <c r="F79" s="310">
        <v>0</v>
      </c>
      <c r="G79" s="38"/>
      <c r="H79" s="44"/>
    </row>
    <row r="80" s="2" customFormat="1" ht="16.8" customHeight="1">
      <c r="A80" s="38"/>
      <c r="B80" s="44"/>
      <c r="C80" s="309" t="s">
        <v>1</v>
      </c>
      <c r="D80" s="309" t="s">
        <v>3026</v>
      </c>
      <c r="E80" s="17" t="s">
        <v>1</v>
      </c>
      <c r="F80" s="310">
        <v>40.667000000000002</v>
      </c>
      <c r="G80" s="38"/>
      <c r="H80" s="44"/>
    </row>
    <row r="81" s="2" customFormat="1" ht="16.8" customHeight="1">
      <c r="A81" s="38"/>
      <c r="B81" s="44"/>
      <c r="C81" s="311" t="s">
        <v>3010</v>
      </c>
      <c r="D81" s="38"/>
      <c r="E81" s="38"/>
      <c r="F81" s="38"/>
      <c r="G81" s="38"/>
      <c r="H81" s="44"/>
    </row>
    <row r="82" s="2" customFormat="1" ht="16.8" customHeight="1">
      <c r="A82" s="38"/>
      <c r="B82" s="44"/>
      <c r="C82" s="309" t="s">
        <v>500</v>
      </c>
      <c r="D82" s="309" t="s">
        <v>501</v>
      </c>
      <c r="E82" s="17" t="s">
        <v>354</v>
      </c>
      <c r="F82" s="310">
        <v>40.667000000000002</v>
      </c>
      <c r="G82" s="38"/>
      <c r="H82" s="44"/>
    </row>
    <row r="83" s="2" customFormat="1" ht="16.8" customHeight="1">
      <c r="A83" s="38"/>
      <c r="B83" s="44"/>
      <c r="C83" s="309" t="s">
        <v>505</v>
      </c>
      <c r="D83" s="309" t="s">
        <v>506</v>
      </c>
      <c r="E83" s="17" t="s">
        <v>354</v>
      </c>
      <c r="F83" s="310">
        <v>40.667000000000002</v>
      </c>
      <c r="G83" s="38"/>
      <c r="H83" s="44"/>
    </row>
    <row r="84" s="2" customFormat="1">
      <c r="A84" s="38"/>
      <c r="B84" s="44"/>
      <c r="C84" s="309" t="s">
        <v>509</v>
      </c>
      <c r="D84" s="309" t="s">
        <v>510</v>
      </c>
      <c r="E84" s="17" t="s">
        <v>354</v>
      </c>
      <c r="F84" s="310">
        <v>40.667000000000002</v>
      </c>
      <c r="G84" s="38"/>
      <c r="H84" s="44"/>
    </row>
    <row r="85" s="2" customFormat="1">
      <c r="A85" s="38"/>
      <c r="B85" s="44"/>
      <c r="C85" s="309" t="s">
        <v>518</v>
      </c>
      <c r="D85" s="309" t="s">
        <v>519</v>
      </c>
      <c r="E85" s="17" t="s">
        <v>354</v>
      </c>
      <c r="F85" s="310">
        <v>40.667000000000002</v>
      </c>
      <c r="G85" s="38"/>
      <c r="H85" s="44"/>
    </row>
    <row r="86" s="2" customFormat="1" ht="16.8" customHeight="1">
      <c r="A86" s="38"/>
      <c r="B86" s="44"/>
      <c r="C86" s="309" t="s">
        <v>522</v>
      </c>
      <c r="D86" s="309" t="s">
        <v>523</v>
      </c>
      <c r="E86" s="17" t="s">
        <v>354</v>
      </c>
      <c r="F86" s="310">
        <v>40.667000000000002</v>
      </c>
      <c r="G86" s="38"/>
      <c r="H86" s="44"/>
    </row>
    <row r="87" s="8" customFormat="1" ht="16.8" customHeight="1">
      <c r="A87" s="155"/>
      <c r="B87" s="156"/>
      <c r="C87" s="306" t="s">
        <v>163</v>
      </c>
      <c r="D87" s="307" t="s">
        <v>164</v>
      </c>
      <c r="E87" s="307" t="s">
        <v>1</v>
      </c>
      <c r="F87" s="308">
        <v>579.40999999999997</v>
      </c>
      <c r="G87" s="155"/>
      <c r="H87" s="156"/>
    </row>
    <row r="88" s="2" customFormat="1" ht="16.8" customHeight="1">
      <c r="A88" s="38"/>
      <c r="B88" s="44"/>
      <c r="C88" s="309" t="s">
        <v>1</v>
      </c>
      <c r="D88" s="309" t="s">
        <v>1465</v>
      </c>
      <c r="E88" s="17" t="s">
        <v>1</v>
      </c>
      <c r="F88" s="310">
        <v>0</v>
      </c>
      <c r="G88" s="38"/>
      <c r="H88" s="44"/>
    </row>
    <row r="89" s="2" customFormat="1" ht="16.8" customHeight="1">
      <c r="A89" s="38"/>
      <c r="B89" s="44"/>
      <c r="C89" s="309" t="s">
        <v>1</v>
      </c>
      <c r="D89" s="309" t="s">
        <v>3027</v>
      </c>
      <c r="E89" s="17" t="s">
        <v>1</v>
      </c>
      <c r="F89" s="310">
        <v>294.22000000000003</v>
      </c>
      <c r="G89" s="38"/>
      <c r="H89" s="44"/>
    </row>
    <row r="90" s="2" customFormat="1" ht="16.8" customHeight="1">
      <c r="A90" s="38"/>
      <c r="B90" s="44"/>
      <c r="C90" s="309" t="s">
        <v>1</v>
      </c>
      <c r="D90" s="309" t="s">
        <v>3028</v>
      </c>
      <c r="E90" s="17" t="s">
        <v>1</v>
      </c>
      <c r="F90" s="310">
        <v>285.19</v>
      </c>
      <c r="G90" s="38"/>
      <c r="H90" s="44"/>
    </row>
    <row r="91" s="2" customFormat="1" ht="16.8" customHeight="1">
      <c r="A91" s="38"/>
      <c r="B91" s="44"/>
      <c r="C91" s="311" t="s">
        <v>3010</v>
      </c>
      <c r="D91" s="38"/>
      <c r="E91" s="38"/>
      <c r="F91" s="38"/>
      <c r="G91" s="38"/>
      <c r="H91" s="44"/>
    </row>
    <row r="92" s="2" customFormat="1" ht="16.8" customHeight="1">
      <c r="A92" s="38"/>
      <c r="B92" s="44"/>
      <c r="C92" s="309" t="s">
        <v>1462</v>
      </c>
      <c r="D92" s="309" t="s">
        <v>1463</v>
      </c>
      <c r="E92" s="17" t="s">
        <v>354</v>
      </c>
      <c r="F92" s="310">
        <v>579.40999999999997</v>
      </c>
      <c r="G92" s="38"/>
      <c r="H92" s="44"/>
    </row>
    <row r="93" s="8" customFormat="1" ht="16.8" customHeight="1">
      <c r="A93" s="155"/>
      <c r="B93" s="156"/>
      <c r="C93" s="306" t="s">
        <v>166</v>
      </c>
      <c r="D93" s="307" t="s">
        <v>167</v>
      </c>
      <c r="E93" s="307" t="s">
        <v>1</v>
      </c>
      <c r="F93" s="308">
        <v>294.22000000000003</v>
      </c>
      <c r="G93" s="155"/>
      <c r="H93" s="156"/>
    </row>
    <row r="94" s="2" customFormat="1" ht="16.8" customHeight="1">
      <c r="A94" s="38"/>
      <c r="B94" s="44"/>
      <c r="C94" s="309" t="s">
        <v>1</v>
      </c>
      <c r="D94" s="309" t="s">
        <v>3029</v>
      </c>
      <c r="E94" s="17" t="s">
        <v>1</v>
      </c>
      <c r="F94" s="310">
        <v>294.22000000000003</v>
      </c>
      <c r="G94" s="38"/>
      <c r="H94" s="44"/>
    </row>
    <row r="95" s="2" customFormat="1" ht="16.8" customHeight="1">
      <c r="A95" s="38"/>
      <c r="B95" s="44"/>
      <c r="C95" s="311" t="s">
        <v>3010</v>
      </c>
      <c r="D95" s="38"/>
      <c r="E95" s="38"/>
      <c r="F95" s="38"/>
      <c r="G95" s="38"/>
      <c r="H95" s="44"/>
    </row>
    <row r="96" s="2" customFormat="1" ht="16.8" customHeight="1">
      <c r="A96" s="38"/>
      <c r="B96" s="44"/>
      <c r="C96" s="309" t="s">
        <v>776</v>
      </c>
      <c r="D96" s="309" t="s">
        <v>777</v>
      </c>
      <c r="E96" s="17" t="s">
        <v>354</v>
      </c>
      <c r="F96" s="310">
        <v>294.22000000000003</v>
      </c>
      <c r="G96" s="38"/>
      <c r="H96" s="44"/>
    </row>
    <row r="97" s="2" customFormat="1" ht="16.8" customHeight="1">
      <c r="A97" s="38"/>
      <c r="B97" s="44"/>
      <c r="C97" s="309" t="s">
        <v>1109</v>
      </c>
      <c r="D97" s="309" t="s">
        <v>1110</v>
      </c>
      <c r="E97" s="17" t="s">
        <v>354</v>
      </c>
      <c r="F97" s="310">
        <v>294.22000000000003</v>
      </c>
      <c r="G97" s="38"/>
      <c r="H97" s="44"/>
    </row>
    <row r="98" s="8" customFormat="1" ht="16.8" customHeight="1">
      <c r="A98" s="155"/>
      <c r="B98" s="156"/>
      <c r="C98" s="306" t="s">
        <v>169</v>
      </c>
      <c r="D98" s="307" t="s">
        <v>170</v>
      </c>
      <c r="E98" s="307" t="s">
        <v>1</v>
      </c>
      <c r="F98" s="308">
        <v>285.19</v>
      </c>
      <c r="G98" s="155"/>
      <c r="H98" s="156"/>
    </row>
    <row r="99" s="2" customFormat="1" ht="16.8" customHeight="1">
      <c r="A99" s="38"/>
      <c r="B99" s="44"/>
      <c r="C99" s="309" t="s">
        <v>1</v>
      </c>
      <c r="D99" s="309" t="s">
        <v>762</v>
      </c>
      <c r="E99" s="17" t="s">
        <v>1</v>
      </c>
      <c r="F99" s="310">
        <v>0</v>
      </c>
      <c r="G99" s="38"/>
      <c r="H99" s="44"/>
    </row>
    <row r="100" s="2" customFormat="1" ht="16.8" customHeight="1">
      <c r="A100" s="38"/>
      <c r="B100" s="44"/>
      <c r="C100" s="309" t="s">
        <v>1</v>
      </c>
      <c r="D100" s="309" t="s">
        <v>3030</v>
      </c>
      <c r="E100" s="17" t="s">
        <v>1</v>
      </c>
      <c r="F100" s="310">
        <v>285.19</v>
      </c>
      <c r="G100" s="38"/>
      <c r="H100" s="44"/>
    </row>
    <row r="101" s="2" customFormat="1" ht="16.8" customHeight="1">
      <c r="A101" s="38"/>
      <c r="B101" s="44"/>
      <c r="C101" s="311" t="s">
        <v>3010</v>
      </c>
      <c r="D101" s="38"/>
      <c r="E101" s="38"/>
      <c r="F101" s="38"/>
      <c r="G101" s="38"/>
      <c r="H101" s="44"/>
    </row>
    <row r="102" s="2" customFormat="1">
      <c r="A102" s="38"/>
      <c r="B102" s="44"/>
      <c r="C102" s="309" t="s">
        <v>751</v>
      </c>
      <c r="D102" s="309" t="s">
        <v>752</v>
      </c>
      <c r="E102" s="17" t="s">
        <v>354</v>
      </c>
      <c r="F102" s="310">
        <v>285.19</v>
      </c>
      <c r="G102" s="38"/>
      <c r="H102" s="44"/>
    </row>
    <row r="103" s="8" customFormat="1" ht="16.8" customHeight="1">
      <c r="A103" s="155"/>
      <c r="B103" s="156"/>
      <c r="C103" s="306" t="s">
        <v>172</v>
      </c>
      <c r="D103" s="307" t="s">
        <v>173</v>
      </c>
      <c r="E103" s="307" t="s">
        <v>1</v>
      </c>
      <c r="F103" s="308">
        <v>294.22000000000003</v>
      </c>
      <c r="G103" s="155"/>
      <c r="H103" s="156"/>
    </row>
    <row r="104" s="2" customFormat="1" ht="16.8" customHeight="1">
      <c r="A104" s="38"/>
      <c r="B104" s="44"/>
      <c r="C104" s="309" t="s">
        <v>1</v>
      </c>
      <c r="D104" s="309" t="s">
        <v>3029</v>
      </c>
      <c r="E104" s="17" t="s">
        <v>1</v>
      </c>
      <c r="F104" s="310">
        <v>294.22000000000003</v>
      </c>
      <c r="G104" s="38"/>
      <c r="H104" s="44"/>
    </row>
    <row r="105" s="2" customFormat="1" ht="16.8" customHeight="1">
      <c r="A105" s="38"/>
      <c r="B105" s="44"/>
      <c r="C105" s="311" t="s">
        <v>3010</v>
      </c>
      <c r="D105" s="38"/>
      <c r="E105" s="38"/>
      <c r="F105" s="38"/>
      <c r="G105" s="38"/>
      <c r="H105" s="44"/>
    </row>
    <row r="106" s="2" customFormat="1">
      <c r="A106" s="38"/>
      <c r="B106" s="44"/>
      <c r="C106" s="309" t="s">
        <v>751</v>
      </c>
      <c r="D106" s="309" t="s">
        <v>752</v>
      </c>
      <c r="E106" s="17" t="s">
        <v>354</v>
      </c>
      <c r="F106" s="310">
        <v>294.22000000000003</v>
      </c>
      <c r="G106" s="38"/>
      <c r="H106" s="44"/>
    </row>
    <row r="107" s="8" customFormat="1" ht="16.8" customHeight="1">
      <c r="A107" s="155"/>
      <c r="B107" s="156"/>
      <c r="C107" s="306" t="s">
        <v>174</v>
      </c>
      <c r="D107" s="307" t="s">
        <v>175</v>
      </c>
      <c r="E107" s="307" t="s">
        <v>1</v>
      </c>
      <c r="F107" s="308">
        <v>579.40999999999997</v>
      </c>
      <c r="G107" s="155"/>
      <c r="H107" s="156"/>
    </row>
    <row r="108" s="2" customFormat="1" ht="16.8" customHeight="1">
      <c r="A108" s="38"/>
      <c r="B108" s="44"/>
      <c r="C108" s="309" t="s">
        <v>1</v>
      </c>
      <c r="D108" s="309" t="s">
        <v>788</v>
      </c>
      <c r="E108" s="17" t="s">
        <v>1</v>
      </c>
      <c r="F108" s="310">
        <v>0</v>
      </c>
      <c r="G108" s="38"/>
      <c r="H108" s="44"/>
    </row>
    <row r="109" s="2" customFormat="1" ht="16.8" customHeight="1">
      <c r="A109" s="38"/>
      <c r="B109" s="44"/>
      <c r="C109" s="309" t="s">
        <v>1</v>
      </c>
      <c r="D109" s="309" t="s">
        <v>3029</v>
      </c>
      <c r="E109" s="17" t="s">
        <v>1</v>
      </c>
      <c r="F109" s="310">
        <v>294.22000000000003</v>
      </c>
      <c r="G109" s="38"/>
      <c r="H109" s="44"/>
    </row>
    <row r="110" s="2" customFormat="1" ht="16.8" customHeight="1">
      <c r="A110" s="38"/>
      <c r="B110" s="44"/>
      <c r="C110" s="309" t="s">
        <v>1</v>
      </c>
      <c r="D110" s="309" t="s">
        <v>3031</v>
      </c>
      <c r="E110" s="17" t="s">
        <v>1</v>
      </c>
      <c r="F110" s="310">
        <v>285.19</v>
      </c>
      <c r="G110" s="38"/>
      <c r="H110" s="44"/>
    </row>
    <row r="111" s="2" customFormat="1" ht="16.8" customHeight="1">
      <c r="A111" s="38"/>
      <c r="B111" s="44"/>
      <c r="C111" s="311" t="s">
        <v>3010</v>
      </c>
      <c r="D111" s="38"/>
      <c r="E111" s="38"/>
      <c r="F111" s="38"/>
      <c r="G111" s="38"/>
      <c r="H111" s="44"/>
    </row>
    <row r="112" s="2" customFormat="1" ht="16.8" customHeight="1">
      <c r="A112" s="38"/>
      <c r="B112" s="44"/>
      <c r="C112" s="309" t="s">
        <v>785</v>
      </c>
      <c r="D112" s="309" t="s">
        <v>786</v>
      </c>
      <c r="E112" s="17" t="s">
        <v>354</v>
      </c>
      <c r="F112" s="310">
        <v>579.40999999999997</v>
      </c>
      <c r="G112" s="38"/>
      <c r="H112" s="44"/>
    </row>
    <row r="113" s="8" customFormat="1" ht="16.8" customHeight="1">
      <c r="A113" s="155"/>
      <c r="B113" s="156"/>
      <c r="C113" s="306" t="s">
        <v>176</v>
      </c>
      <c r="D113" s="307" t="s">
        <v>177</v>
      </c>
      <c r="E113" s="307" t="s">
        <v>1</v>
      </c>
      <c r="F113" s="308">
        <v>579.40999999999997</v>
      </c>
      <c r="G113" s="155"/>
      <c r="H113" s="156"/>
    </row>
    <row r="114" s="2" customFormat="1" ht="16.8" customHeight="1">
      <c r="A114" s="38"/>
      <c r="B114" s="44"/>
      <c r="C114" s="309" t="s">
        <v>1</v>
      </c>
      <c r="D114" s="309" t="s">
        <v>3029</v>
      </c>
      <c r="E114" s="17" t="s">
        <v>1</v>
      </c>
      <c r="F114" s="310">
        <v>294.22000000000003</v>
      </c>
      <c r="G114" s="38"/>
      <c r="H114" s="44"/>
    </row>
    <row r="115" s="2" customFormat="1" ht="16.8" customHeight="1">
      <c r="A115" s="38"/>
      <c r="B115" s="44"/>
      <c r="C115" s="309" t="s">
        <v>1</v>
      </c>
      <c r="D115" s="309" t="s">
        <v>3031</v>
      </c>
      <c r="E115" s="17" t="s">
        <v>1</v>
      </c>
      <c r="F115" s="310">
        <v>285.19</v>
      </c>
      <c r="G115" s="38"/>
      <c r="H115" s="44"/>
    </row>
    <row r="116" s="2" customFormat="1" ht="16.8" customHeight="1">
      <c r="A116" s="38"/>
      <c r="B116" s="44"/>
      <c r="C116" s="311" t="s">
        <v>3010</v>
      </c>
      <c r="D116" s="38"/>
      <c r="E116" s="38"/>
      <c r="F116" s="38"/>
      <c r="G116" s="38"/>
      <c r="H116" s="44"/>
    </row>
    <row r="117" s="2" customFormat="1">
      <c r="A117" s="38"/>
      <c r="B117" s="44"/>
      <c r="C117" s="309" t="s">
        <v>902</v>
      </c>
      <c r="D117" s="309" t="s">
        <v>903</v>
      </c>
      <c r="E117" s="17" t="s">
        <v>354</v>
      </c>
      <c r="F117" s="310">
        <v>579.40999999999997</v>
      </c>
      <c r="G117" s="38"/>
      <c r="H117" s="44"/>
    </row>
    <row r="118" s="8" customFormat="1" ht="16.8" customHeight="1">
      <c r="A118" s="155"/>
      <c r="B118" s="156"/>
      <c r="C118" s="306" t="s">
        <v>178</v>
      </c>
      <c r="D118" s="307" t="s">
        <v>179</v>
      </c>
      <c r="E118" s="307" t="s">
        <v>1</v>
      </c>
      <c r="F118" s="308">
        <v>285.19</v>
      </c>
      <c r="G118" s="155"/>
      <c r="H118" s="156"/>
    </row>
    <row r="119" s="2" customFormat="1" ht="16.8" customHeight="1">
      <c r="A119" s="38"/>
      <c r="B119" s="44"/>
      <c r="C119" s="309" t="s">
        <v>1</v>
      </c>
      <c r="D119" s="309" t="s">
        <v>762</v>
      </c>
      <c r="E119" s="17" t="s">
        <v>1</v>
      </c>
      <c r="F119" s="310">
        <v>0</v>
      </c>
      <c r="G119" s="38"/>
      <c r="H119" s="44"/>
    </row>
    <row r="120" s="2" customFormat="1" ht="16.8" customHeight="1">
      <c r="A120" s="38"/>
      <c r="B120" s="44"/>
      <c r="C120" s="309" t="s">
        <v>1</v>
      </c>
      <c r="D120" s="309" t="s">
        <v>3030</v>
      </c>
      <c r="E120" s="17" t="s">
        <v>1</v>
      </c>
      <c r="F120" s="310">
        <v>285.19</v>
      </c>
      <c r="G120" s="38"/>
      <c r="H120" s="44"/>
    </row>
    <row r="121" s="2" customFormat="1" ht="16.8" customHeight="1">
      <c r="A121" s="38"/>
      <c r="B121" s="44"/>
      <c r="C121" s="311" t="s">
        <v>3010</v>
      </c>
      <c r="D121" s="38"/>
      <c r="E121" s="38"/>
      <c r="F121" s="38"/>
      <c r="G121" s="38"/>
      <c r="H121" s="44"/>
    </row>
    <row r="122" s="2" customFormat="1" ht="16.8" customHeight="1">
      <c r="A122" s="38"/>
      <c r="B122" s="44"/>
      <c r="C122" s="309" t="s">
        <v>906</v>
      </c>
      <c r="D122" s="309" t="s">
        <v>907</v>
      </c>
      <c r="E122" s="17" t="s">
        <v>422</v>
      </c>
      <c r="F122" s="310">
        <v>598.899</v>
      </c>
      <c r="G122" s="38"/>
      <c r="H122" s="44"/>
    </row>
    <row r="123" s="8" customFormat="1" ht="16.8" customHeight="1">
      <c r="A123" s="155"/>
      <c r="B123" s="156"/>
      <c r="C123" s="306" t="s">
        <v>180</v>
      </c>
      <c r="D123" s="307" t="s">
        <v>181</v>
      </c>
      <c r="E123" s="307" t="s">
        <v>1</v>
      </c>
      <c r="F123" s="308">
        <v>285.19</v>
      </c>
      <c r="G123" s="155"/>
      <c r="H123" s="156"/>
    </row>
    <row r="124" s="2" customFormat="1" ht="16.8" customHeight="1">
      <c r="A124" s="38"/>
      <c r="B124" s="44"/>
      <c r="C124" s="309" t="s">
        <v>1</v>
      </c>
      <c r="D124" s="309" t="s">
        <v>762</v>
      </c>
      <c r="E124" s="17" t="s">
        <v>1</v>
      </c>
      <c r="F124" s="310">
        <v>0</v>
      </c>
      <c r="G124" s="38"/>
      <c r="H124" s="44"/>
    </row>
    <row r="125" s="2" customFormat="1" ht="16.8" customHeight="1">
      <c r="A125" s="38"/>
      <c r="B125" s="44"/>
      <c r="C125" s="309" t="s">
        <v>1</v>
      </c>
      <c r="D125" s="309" t="s">
        <v>3030</v>
      </c>
      <c r="E125" s="17" t="s">
        <v>1</v>
      </c>
      <c r="F125" s="310">
        <v>285.19</v>
      </c>
      <c r="G125" s="38"/>
      <c r="H125" s="44"/>
    </row>
    <row r="126" s="2" customFormat="1" ht="16.8" customHeight="1">
      <c r="A126" s="38"/>
      <c r="B126" s="44"/>
      <c r="C126" s="311" t="s">
        <v>3010</v>
      </c>
      <c r="D126" s="38"/>
      <c r="E126" s="38"/>
      <c r="F126" s="38"/>
      <c r="G126" s="38"/>
      <c r="H126" s="44"/>
    </row>
    <row r="127" s="2" customFormat="1">
      <c r="A127" s="38"/>
      <c r="B127" s="44"/>
      <c r="C127" s="309" t="s">
        <v>751</v>
      </c>
      <c r="D127" s="309" t="s">
        <v>752</v>
      </c>
      <c r="E127" s="17" t="s">
        <v>354</v>
      </c>
      <c r="F127" s="310">
        <v>285.19</v>
      </c>
      <c r="G127" s="38"/>
      <c r="H127" s="44"/>
    </row>
    <row r="128" s="8" customFormat="1" ht="16.8" customHeight="1">
      <c r="A128" s="155"/>
      <c r="B128" s="156"/>
      <c r="C128" s="306" t="s">
        <v>182</v>
      </c>
      <c r="D128" s="307" t="s">
        <v>183</v>
      </c>
      <c r="E128" s="307" t="s">
        <v>1</v>
      </c>
      <c r="F128" s="308">
        <v>578.75</v>
      </c>
      <c r="G128" s="155"/>
      <c r="H128" s="156"/>
    </row>
    <row r="129" s="2" customFormat="1" ht="16.8" customHeight="1">
      <c r="A129" s="38"/>
      <c r="B129" s="44"/>
      <c r="C129" s="309" t="s">
        <v>1</v>
      </c>
      <c r="D129" s="309" t="s">
        <v>1410</v>
      </c>
      <c r="E129" s="17" t="s">
        <v>1</v>
      </c>
      <c r="F129" s="310">
        <v>0</v>
      </c>
      <c r="G129" s="38"/>
      <c r="H129" s="44"/>
    </row>
    <row r="130" s="2" customFormat="1" ht="16.8" customHeight="1">
      <c r="A130" s="38"/>
      <c r="B130" s="44"/>
      <c r="C130" s="309" t="s">
        <v>1</v>
      </c>
      <c r="D130" s="309" t="s">
        <v>3030</v>
      </c>
      <c r="E130" s="17" t="s">
        <v>1</v>
      </c>
      <c r="F130" s="310">
        <v>285.19</v>
      </c>
      <c r="G130" s="38"/>
      <c r="H130" s="44"/>
    </row>
    <row r="131" s="2" customFormat="1" ht="16.8" customHeight="1">
      <c r="A131" s="38"/>
      <c r="B131" s="44"/>
      <c r="C131" s="309" t="s">
        <v>1</v>
      </c>
      <c r="D131" s="309" t="s">
        <v>1411</v>
      </c>
      <c r="E131" s="17" t="s">
        <v>1</v>
      </c>
      <c r="F131" s="310">
        <v>0</v>
      </c>
      <c r="G131" s="38"/>
      <c r="H131" s="44"/>
    </row>
    <row r="132" s="2" customFormat="1" ht="16.8" customHeight="1">
      <c r="A132" s="38"/>
      <c r="B132" s="44"/>
      <c r="C132" s="309" t="s">
        <v>1</v>
      </c>
      <c r="D132" s="309" t="s">
        <v>3032</v>
      </c>
      <c r="E132" s="17" t="s">
        <v>1</v>
      </c>
      <c r="F132" s="310">
        <v>293.56</v>
      </c>
      <c r="G132" s="38"/>
      <c r="H132" s="44"/>
    </row>
    <row r="133" s="2" customFormat="1" ht="16.8" customHeight="1">
      <c r="A133" s="38"/>
      <c r="B133" s="44"/>
      <c r="C133" s="311" t="s">
        <v>3010</v>
      </c>
      <c r="D133" s="38"/>
      <c r="E133" s="38"/>
      <c r="F133" s="38"/>
      <c r="G133" s="38"/>
      <c r="H133" s="44"/>
    </row>
    <row r="134" s="2" customFormat="1" ht="16.8" customHeight="1">
      <c r="A134" s="38"/>
      <c r="B134" s="44"/>
      <c r="C134" s="309" t="s">
        <v>1407</v>
      </c>
      <c r="D134" s="309" t="s">
        <v>1408</v>
      </c>
      <c r="E134" s="17" t="s">
        <v>354</v>
      </c>
      <c r="F134" s="310">
        <v>578.75</v>
      </c>
      <c r="G134" s="38"/>
      <c r="H134" s="44"/>
    </row>
    <row r="135" s="8" customFormat="1" ht="16.8" customHeight="1">
      <c r="A135" s="155"/>
      <c r="B135" s="156"/>
      <c r="C135" s="306" t="s">
        <v>185</v>
      </c>
      <c r="D135" s="307" t="s">
        <v>186</v>
      </c>
      <c r="E135" s="307" t="s">
        <v>1</v>
      </c>
      <c r="F135" s="308">
        <v>578.75</v>
      </c>
      <c r="G135" s="155"/>
      <c r="H135" s="156"/>
    </row>
    <row r="136" s="2" customFormat="1" ht="16.8" customHeight="1">
      <c r="A136" s="38"/>
      <c r="B136" s="44"/>
      <c r="C136" s="309" t="s">
        <v>1</v>
      </c>
      <c r="D136" s="309" t="s">
        <v>3033</v>
      </c>
      <c r="E136" s="17" t="s">
        <v>1</v>
      </c>
      <c r="F136" s="310">
        <v>285.19</v>
      </c>
      <c r="G136" s="38"/>
      <c r="H136" s="44"/>
    </row>
    <row r="137" s="2" customFormat="1" ht="16.8" customHeight="1">
      <c r="A137" s="38"/>
      <c r="B137" s="44"/>
      <c r="C137" s="309" t="s">
        <v>1</v>
      </c>
      <c r="D137" s="309" t="s">
        <v>3034</v>
      </c>
      <c r="E137" s="17" t="s">
        <v>1</v>
      </c>
      <c r="F137" s="310">
        <v>293.56</v>
      </c>
      <c r="G137" s="38"/>
      <c r="H137" s="44"/>
    </row>
    <row r="138" s="2" customFormat="1" ht="16.8" customHeight="1">
      <c r="A138" s="38"/>
      <c r="B138" s="44"/>
      <c r="C138" s="311" t="s">
        <v>3010</v>
      </c>
      <c r="D138" s="38"/>
      <c r="E138" s="38"/>
      <c r="F138" s="38"/>
      <c r="G138" s="38"/>
      <c r="H138" s="44"/>
    </row>
    <row r="139" s="2" customFormat="1" ht="16.8" customHeight="1">
      <c r="A139" s="38"/>
      <c r="B139" s="44"/>
      <c r="C139" s="309" t="s">
        <v>740</v>
      </c>
      <c r="D139" s="309" t="s">
        <v>741</v>
      </c>
      <c r="E139" s="17" t="s">
        <v>354</v>
      </c>
      <c r="F139" s="310">
        <v>578.75</v>
      </c>
      <c r="G139" s="38"/>
      <c r="H139" s="44"/>
    </row>
    <row r="140" s="8" customFormat="1" ht="16.8" customHeight="1">
      <c r="A140" s="155"/>
      <c r="B140" s="156"/>
      <c r="C140" s="306" t="s">
        <v>187</v>
      </c>
      <c r="D140" s="307" t="s">
        <v>188</v>
      </c>
      <c r="E140" s="307" t="s">
        <v>1</v>
      </c>
      <c r="F140" s="308">
        <v>293.56</v>
      </c>
      <c r="G140" s="155"/>
      <c r="H140" s="156"/>
    </row>
    <row r="141" s="2" customFormat="1" ht="16.8" customHeight="1">
      <c r="A141" s="38"/>
      <c r="B141" s="44"/>
      <c r="C141" s="309" t="s">
        <v>1</v>
      </c>
      <c r="D141" s="309" t="s">
        <v>3035</v>
      </c>
      <c r="E141" s="17" t="s">
        <v>1</v>
      </c>
      <c r="F141" s="310">
        <v>293.56</v>
      </c>
      <c r="G141" s="38"/>
      <c r="H141" s="44"/>
    </row>
    <row r="142" s="2" customFormat="1" ht="16.8" customHeight="1">
      <c r="A142" s="38"/>
      <c r="B142" s="44"/>
      <c r="C142" s="311" t="s">
        <v>3010</v>
      </c>
      <c r="D142" s="38"/>
      <c r="E142" s="38"/>
      <c r="F142" s="38"/>
      <c r="G142" s="38"/>
      <c r="H142" s="44"/>
    </row>
    <row r="143" s="2" customFormat="1">
      <c r="A143" s="38"/>
      <c r="B143" s="44"/>
      <c r="C143" s="309" t="s">
        <v>693</v>
      </c>
      <c r="D143" s="309" t="s">
        <v>694</v>
      </c>
      <c r="E143" s="17" t="s">
        <v>354</v>
      </c>
      <c r="F143" s="310">
        <v>293.56</v>
      </c>
      <c r="G143" s="38"/>
      <c r="H143" s="44"/>
    </row>
    <row r="144" s="2" customFormat="1">
      <c r="A144" s="38"/>
      <c r="B144" s="44"/>
      <c r="C144" s="309" t="s">
        <v>835</v>
      </c>
      <c r="D144" s="309" t="s">
        <v>836</v>
      </c>
      <c r="E144" s="17" t="s">
        <v>354</v>
      </c>
      <c r="F144" s="310">
        <v>293.56</v>
      </c>
      <c r="G144" s="38"/>
      <c r="H144" s="44"/>
    </row>
    <row r="145" s="2" customFormat="1" ht="16.8" customHeight="1">
      <c r="A145" s="38"/>
      <c r="B145" s="44"/>
      <c r="C145" s="309" t="s">
        <v>917</v>
      </c>
      <c r="D145" s="309" t="s">
        <v>918</v>
      </c>
      <c r="E145" s="17" t="s">
        <v>354</v>
      </c>
      <c r="F145" s="310">
        <v>293.56</v>
      </c>
      <c r="G145" s="38"/>
      <c r="H145" s="44"/>
    </row>
    <row r="146" s="8" customFormat="1" ht="16.8" customHeight="1">
      <c r="A146" s="155"/>
      <c r="B146" s="156"/>
      <c r="C146" s="306" t="s">
        <v>190</v>
      </c>
      <c r="D146" s="307" t="s">
        <v>191</v>
      </c>
      <c r="E146" s="307" t="s">
        <v>1</v>
      </c>
      <c r="F146" s="308">
        <v>12</v>
      </c>
      <c r="G146" s="155"/>
      <c r="H146" s="156"/>
    </row>
    <row r="147" s="2" customFormat="1" ht="16.8" customHeight="1">
      <c r="A147" s="38"/>
      <c r="B147" s="44"/>
      <c r="C147" s="309" t="s">
        <v>1</v>
      </c>
      <c r="D147" s="309" t="s">
        <v>3036</v>
      </c>
      <c r="E147" s="17" t="s">
        <v>1</v>
      </c>
      <c r="F147" s="310">
        <v>12</v>
      </c>
      <c r="G147" s="38"/>
      <c r="H147" s="44"/>
    </row>
    <row r="148" s="2" customFormat="1" ht="16.8" customHeight="1">
      <c r="A148" s="38"/>
      <c r="B148" s="44"/>
      <c r="C148" s="311" t="s">
        <v>3010</v>
      </c>
      <c r="D148" s="38"/>
      <c r="E148" s="38"/>
      <c r="F148" s="38"/>
      <c r="G148" s="38"/>
      <c r="H148" s="44"/>
    </row>
    <row r="149" s="2" customFormat="1" ht="16.8" customHeight="1">
      <c r="A149" s="38"/>
      <c r="B149" s="44"/>
      <c r="C149" s="309" t="s">
        <v>1601</v>
      </c>
      <c r="D149" s="309" t="s">
        <v>1602</v>
      </c>
      <c r="E149" s="17" t="s">
        <v>416</v>
      </c>
      <c r="F149" s="310">
        <v>12</v>
      </c>
      <c r="G149" s="38"/>
      <c r="H149" s="44"/>
    </row>
    <row r="150" s="2" customFormat="1" ht="16.8" customHeight="1">
      <c r="A150" s="38"/>
      <c r="B150" s="44"/>
      <c r="C150" s="309" t="s">
        <v>1610</v>
      </c>
      <c r="D150" s="309" t="s">
        <v>1611</v>
      </c>
      <c r="E150" s="17" t="s">
        <v>416</v>
      </c>
      <c r="F150" s="310">
        <v>12</v>
      </c>
      <c r="G150" s="38"/>
      <c r="H150" s="44"/>
    </row>
    <row r="151" s="2" customFormat="1">
      <c r="A151" s="38"/>
      <c r="B151" s="44"/>
      <c r="C151" s="309" t="s">
        <v>1618</v>
      </c>
      <c r="D151" s="309" t="s">
        <v>1619</v>
      </c>
      <c r="E151" s="17" t="s">
        <v>416</v>
      </c>
      <c r="F151" s="310">
        <v>12</v>
      </c>
      <c r="G151" s="38"/>
      <c r="H151" s="44"/>
    </row>
    <row r="152" s="8" customFormat="1" ht="16.8" customHeight="1">
      <c r="A152" s="155"/>
      <c r="B152" s="156"/>
      <c r="C152" s="306" t="s">
        <v>192</v>
      </c>
      <c r="D152" s="307" t="s">
        <v>193</v>
      </c>
      <c r="E152" s="307" t="s">
        <v>1</v>
      </c>
      <c r="F152" s="308">
        <v>13</v>
      </c>
      <c r="G152" s="155"/>
      <c r="H152" s="156"/>
    </row>
    <row r="153" s="2" customFormat="1" ht="16.8" customHeight="1">
      <c r="A153" s="38"/>
      <c r="B153" s="44"/>
      <c r="C153" s="309" t="s">
        <v>1</v>
      </c>
      <c r="D153" s="309" t="s">
        <v>662</v>
      </c>
      <c r="E153" s="17" t="s">
        <v>1</v>
      </c>
      <c r="F153" s="310">
        <v>0</v>
      </c>
      <c r="G153" s="38"/>
      <c r="H153" s="44"/>
    </row>
    <row r="154" s="2" customFormat="1" ht="16.8" customHeight="1">
      <c r="A154" s="38"/>
      <c r="B154" s="44"/>
      <c r="C154" s="309" t="s">
        <v>1</v>
      </c>
      <c r="D154" s="309" t="s">
        <v>3037</v>
      </c>
      <c r="E154" s="17" t="s">
        <v>1</v>
      </c>
      <c r="F154" s="310">
        <v>9</v>
      </c>
      <c r="G154" s="38"/>
      <c r="H154" s="44"/>
    </row>
    <row r="155" s="2" customFormat="1" ht="16.8" customHeight="1">
      <c r="A155" s="38"/>
      <c r="B155" s="44"/>
      <c r="C155" s="309" t="s">
        <v>1</v>
      </c>
      <c r="D155" s="309" t="s">
        <v>664</v>
      </c>
      <c r="E155" s="17" t="s">
        <v>1</v>
      </c>
      <c r="F155" s="310">
        <v>0</v>
      </c>
      <c r="G155" s="38"/>
      <c r="H155" s="44"/>
    </row>
    <row r="156" s="2" customFormat="1" ht="16.8" customHeight="1">
      <c r="A156" s="38"/>
      <c r="B156" s="44"/>
      <c r="C156" s="309" t="s">
        <v>1</v>
      </c>
      <c r="D156" s="309" t="s">
        <v>3038</v>
      </c>
      <c r="E156" s="17" t="s">
        <v>1</v>
      </c>
      <c r="F156" s="310">
        <v>4</v>
      </c>
      <c r="G156" s="38"/>
      <c r="H156" s="44"/>
    </row>
    <row r="157" s="2" customFormat="1" ht="16.8" customHeight="1">
      <c r="A157" s="38"/>
      <c r="B157" s="44"/>
      <c r="C157" s="311" t="s">
        <v>3010</v>
      </c>
      <c r="D157" s="38"/>
      <c r="E157" s="38"/>
      <c r="F157" s="38"/>
      <c r="G157" s="38"/>
      <c r="H157" s="44"/>
    </row>
    <row r="158" s="2" customFormat="1">
      <c r="A158" s="38"/>
      <c r="B158" s="44"/>
      <c r="C158" s="309" t="s">
        <v>659</v>
      </c>
      <c r="D158" s="309" t="s">
        <v>660</v>
      </c>
      <c r="E158" s="17" t="s">
        <v>416</v>
      </c>
      <c r="F158" s="310">
        <v>13</v>
      </c>
      <c r="G158" s="38"/>
      <c r="H158" s="44"/>
    </row>
    <row r="159" s="8" customFormat="1" ht="16.8" customHeight="1">
      <c r="A159" s="155"/>
      <c r="B159" s="156"/>
      <c r="C159" s="306" t="s">
        <v>195</v>
      </c>
      <c r="D159" s="307" t="s">
        <v>196</v>
      </c>
      <c r="E159" s="307" t="s">
        <v>1</v>
      </c>
      <c r="F159" s="308">
        <v>49.75</v>
      </c>
      <c r="G159" s="155"/>
      <c r="H159" s="156"/>
    </row>
    <row r="160" s="2" customFormat="1" ht="16.8" customHeight="1">
      <c r="A160" s="38"/>
      <c r="B160" s="44"/>
      <c r="C160" s="309" t="s">
        <v>1</v>
      </c>
      <c r="D160" s="309" t="s">
        <v>706</v>
      </c>
      <c r="E160" s="17" t="s">
        <v>1</v>
      </c>
      <c r="F160" s="310">
        <v>0</v>
      </c>
      <c r="G160" s="38"/>
      <c r="H160" s="44"/>
    </row>
    <row r="161" s="2" customFormat="1" ht="16.8" customHeight="1">
      <c r="A161" s="38"/>
      <c r="B161" s="44"/>
      <c r="C161" s="309" t="s">
        <v>1</v>
      </c>
      <c r="D161" s="309" t="s">
        <v>925</v>
      </c>
      <c r="E161" s="17" t="s">
        <v>1</v>
      </c>
      <c r="F161" s="310">
        <v>4.5</v>
      </c>
      <c r="G161" s="38"/>
      <c r="H161" s="44"/>
    </row>
    <row r="162" s="2" customFormat="1" ht="16.8" customHeight="1">
      <c r="A162" s="38"/>
      <c r="B162" s="44"/>
      <c r="C162" s="309" t="s">
        <v>1</v>
      </c>
      <c r="D162" s="309" t="s">
        <v>926</v>
      </c>
      <c r="E162" s="17" t="s">
        <v>1</v>
      </c>
      <c r="F162" s="310">
        <v>33.600000000000001</v>
      </c>
      <c r="G162" s="38"/>
      <c r="H162" s="44"/>
    </row>
    <row r="163" s="2" customFormat="1" ht="16.8" customHeight="1">
      <c r="A163" s="38"/>
      <c r="B163" s="44"/>
      <c r="C163" s="309" t="s">
        <v>1</v>
      </c>
      <c r="D163" s="309" t="s">
        <v>927</v>
      </c>
      <c r="E163" s="17" t="s">
        <v>1</v>
      </c>
      <c r="F163" s="310">
        <v>7.6500000000000004</v>
      </c>
      <c r="G163" s="38"/>
      <c r="H163" s="44"/>
    </row>
    <row r="164" s="2" customFormat="1" ht="16.8" customHeight="1">
      <c r="A164" s="38"/>
      <c r="B164" s="44"/>
      <c r="C164" s="309" t="s">
        <v>1</v>
      </c>
      <c r="D164" s="309" t="s">
        <v>928</v>
      </c>
      <c r="E164" s="17" t="s">
        <v>1</v>
      </c>
      <c r="F164" s="310">
        <v>2.5</v>
      </c>
      <c r="G164" s="38"/>
      <c r="H164" s="44"/>
    </row>
    <row r="165" s="2" customFormat="1" ht="16.8" customHeight="1">
      <c r="A165" s="38"/>
      <c r="B165" s="44"/>
      <c r="C165" s="309" t="s">
        <v>1</v>
      </c>
      <c r="D165" s="309" t="s">
        <v>929</v>
      </c>
      <c r="E165" s="17" t="s">
        <v>1</v>
      </c>
      <c r="F165" s="310">
        <v>1.5</v>
      </c>
      <c r="G165" s="38"/>
      <c r="H165" s="44"/>
    </row>
    <row r="166" s="2" customFormat="1" ht="16.8" customHeight="1">
      <c r="A166" s="38"/>
      <c r="B166" s="44"/>
      <c r="C166" s="311" t="s">
        <v>3010</v>
      </c>
      <c r="D166" s="38"/>
      <c r="E166" s="38"/>
      <c r="F166" s="38"/>
      <c r="G166" s="38"/>
      <c r="H166" s="44"/>
    </row>
    <row r="167" s="2" customFormat="1">
      <c r="A167" s="38"/>
      <c r="B167" s="44"/>
      <c r="C167" s="309" t="s">
        <v>703</v>
      </c>
      <c r="D167" s="309" t="s">
        <v>704</v>
      </c>
      <c r="E167" s="17" t="s">
        <v>354</v>
      </c>
      <c r="F167" s="310">
        <v>49.75</v>
      </c>
      <c r="G167" s="38"/>
      <c r="H167" s="44"/>
    </row>
    <row r="168" s="8" customFormat="1" ht="16.8" customHeight="1">
      <c r="A168" s="155"/>
      <c r="B168" s="156"/>
      <c r="C168" s="306" t="s">
        <v>198</v>
      </c>
      <c r="D168" s="307" t="s">
        <v>199</v>
      </c>
      <c r="E168" s="307" t="s">
        <v>1</v>
      </c>
      <c r="F168" s="308">
        <v>343.31</v>
      </c>
      <c r="G168" s="155"/>
      <c r="H168" s="156"/>
    </row>
    <row r="169" s="2" customFormat="1" ht="16.8" customHeight="1">
      <c r="A169" s="38"/>
      <c r="B169" s="44"/>
      <c r="C169" s="309" t="s">
        <v>1</v>
      </c>
      <c r="D169" s="309" t="s">
        <v>3035</v>
      </c>
      <c r="E169" s="17" t="s">
        <v>1</v>
      </c>
      <c r="F169" s="310">
        <v>293.56</v>
      </c>
      <c r="G169" s="38"/>
      <c r="H169" s="44"/>
    </row>
    <row r="170" s="2" customFormat="1" ht="16.8" customHeight="1">
      <c r="A170" s="38"/>
      <c r="B170" s="44"/>
      <c r="C170" s="309" t="s">
        <v>1</v>
      </c>
      <c r="D170" s="309" t="s">
        <v>719</v>
      </c>
      <c r="E170" s="17" t="s">
        <v>1</v>
      </c>
      <c r="F170" s="310">
        <v>0</v>
      </c>
      <c r="G170" s="38"/>
      <c r="H170" s="44"/>
    </row>
    <row r="171" s="2" customFormat="1" ht="16.8" customHeight="1">
      <c r="A171" s="38"/>
      <c r="B171" s="44"/>
      <c r="C171" s="309" t="s">
        <v>1</v>
      </c>
      <c r="D171" s="309" t="s">
        <v>925</v>
      </c>
      <c r="E171" s="17" t="s">
        <v>1</v>
      </c>
      <c r="F171" s="310">
        <v>4.5</v>
      </c>
      <c r="G171" s="38"/>
      <c r="H171" s="44"/>
    </row>
    <row r="172" s="2" customFormat="1" ht="16.8" customHeight="1">
      <c r="A172" s="38"/>
      <c r="B172" s="44"/>
      <c r="C172" s="309" t="s">
        <v>1</v>
      </c>
      <c r="D172" s="309" t="s">
        <v>926</v>
      </c>
      <c r="E172" s="17" t="s">
        <v>1</v>
      </c>
      <c r="F172" s="310">
        <v>33.600000000000001</v>
      </c>
      <c r="G172" s="38"/>
      <c r="H172" s="44"/>
    </row>
    <row r="173" s="2" customFormat="1" ht="16.8" customHeight="1">
      <c r="A173" s="38"/>
      <c r="B173" s="44"/>
      <c r="C173" s="309" t="s">
        <v>1</v>
      </c>
      <c r="D173" s="309" t="s">
        <v>927</v>
      </c>
      <c r="E173" s="17" t="s">
        <v>1</v>
      </c>
      <c r="F173" s="310">
        <v>7.6500000000000004</v>
      </c>
      <c r="G173" s="38"/>
      <c r="H173" s="44"/>
    </row>
    <row r="174" s="2" customFormat="1" ht="16.8" customHeight="1">
      <c r="A174" s="38"/>
      <c r="B174" s="44"/>
      <c r="C174" s="309" t="s">
        <v>1</v>
      </c>
      <c r="D174" s="309" t="s">
        <v>928</v>
      </c>
      <c r="E174" s="17" t="s">
        <v>1</v>
      </c>
      <c r="F174" s="310">
        <v>2.5</v>
      </c>
      <c r="G174" s="38"/>
      <c r="H174" s="44"/>
    </row>
    <row r="175" s="2" customFormat="1" ht="16.8" customHeight="1">
      <c r="A175" s="38"/>
      <c r="B175" s="44"/>
      <c r="C175" s="309" t="s">
        <v>1</v>
      </c>
      <c r="D175" s="309" t="s">
        <v>929</v>
      </c>
      <c r="E175" s="17" t="s">
        <v>1</v>
      </c>
      <c r="F175" s="310">
        <v>1.5</v>
      </c>
      <c r="G175" s="38"/>
      <c r="H175" s="44"/>
    </row>
    <row r="176" s="2" customFormat="1" ht="16.8" customHeight="1">
      <c r="A176" s="38"/>
      <c r="B176" s="44"/>
      <c r="C176" s="311" t="s">
        <v>3010</v>
      </c>
      <c r="D176" s="38"/>
      <c r="E176" s="38"/>
      <c r="F176" s="38"/>
      <c r="G176" s="38"/>
      <c r="H176" s="44"/>
    </row>
    <row r="177" s="2" customFormat="1" ht="16.8" customHeight="1">
      <c r="A177" s="38"/>
      <c r="B177" s="44"/>
      <c r="C177" s="309" t="s">
        <v>716</v>
      </c>
      <c r="D177" s="309" t="s">
        <v>717</v>
      </c>
      <c r="E177" s="17" t="s">
        <v>354</v>
      </c>
      <c r="F177" s="310">
        <v>343.31</v>
      </c>
      <c r="G177" s="38"/>
      <c r="H177" s="44"/>
    </row>
    <row r="178" s="8" customFormat="1" ht="16.8" customHeight="1">
      <c r="A178" s="155"/>
      <c r="B178" s="156"/>
      <c r="C178" s="306" t="s">
        <v>3039</v>
      </c>
      <c r="D178" s="307" t="s">
        <v>3040</v>
      </c>
      <c r="E178" s="307" t="s">
        <v>1</v>
      </c>
      <c r="F178" s="308">
        <v>33.590000000000003</v>
      </c>
      <c r="G178" s="155"/>
      <c r="H178" s="156"/>
    </row>
    <row r="179" s="2" customFormat="1" ht="16.8" customHeight="1">
      <c r="A179" s="38"/>
      <c r="B179" s="44"/>
      <c r="C179" s="309" t="s">
        <v>1</v>
      </c>
      <c r="D179" s="309" t="s">
        <v>924</v>
      </c>
      <c r="E179" s="17" t="s">
        <v>1</v>
      </c>
      <c r="F179" s="310">
        <v>0</v>
      </c>
      <c r="G179" s="38"/>
      <c r="H179" s="44"/>
    </row>
    <row r="180" s="2" customFormat="1" ht="16.8" customHeight="1">
      <c r="A180" s="38"/>
      <c r="B180" s="44"/>
      <c r="C180" s="309" t="s">
        <v>1</v>
      </c>
      <c r="D180" s="309" t="s">
        <v>3041</v>
      </c>
      <c r="E180" s="17" t="s">
        <v>1</v>
      </c>
      <c r="F180" s="310">
        <v>33.590000000000003</v>
      </c>
      <c r="G180" s="38"/>
      <c r="H180" s="44"/>
    </row>
    <row r="181" s="8" customFormat="1" ht="16.8" customHeight="1">
      <c r="A181" s="155"/>
      <c r="B181" s="156"/>
      <c r="C181" s="306" t="s">
        <v>201</v>
      </c>
      <c r="D181" s="307" t="s">
        <v>202</v>
      </c>
      <c r="E181" s="307" t="s">
        <v>1</v>
      </c>
      <c r="F181" s="308">
        <v>193.61000000000001</v>
      </c>
      <c r="G181" s="155"/>
      <c r="H181" s="156"/>
    </row>
    <row r="182" s="2" customFormat="1" ht="16.8" customHeight="1">
      <c r="A182" s="38"/>
      <c r="B182" s="44"/>
      <c r="C182" s="309" t="s">
        <v>1</v>
      </c>
      <c r="D182" s="309" t="s">
        <v>580</v>
      </c>
      <c r="E182" s="17" t="s">
        <v>1</v>
      </c>
      <c r="F182" s="310">
        <v>0</v>
      </c>
      <c r="G182" s="38"/>
      <c r="H182" s="44"/>
    </row>
    <row r="183" s="2" customFormat="1" ht="16.8" customHeight="1">
      <c r="A183" s="38"/>
      <c r="B183" s="44"/>
      <c r="C183" s="309" t="s">
        <v>1</v>
      </c>
      <c r="D183" s="309" t="s">
        <v>3042</v>
      </c>
      <c r="E183" s="17" t="s">
        <v>1</v>
      </c>
      <c r="F183" s="310">
        <v>116.33499999999999</v>
      </c>
      <c r="G183" s="38"/>
      <c r="H183" s="44"/>
    </row>
    <row r="184" s="2" customFormat="1" ht="16.8" customHeight="1">
      <c r="A184" s="38"/>
      <c r="B184" s="44"/>
      <c r="C184" s="309" t="s">
        <v>1</v>
      </c>
      <c r="D184" s="309" t="s">
        <v>480</v>
      </c>
      <c r="E184" s="17" t="s">
        <v>1</v>
      </c>
      <c r="F184" s="310">
        <v>0</v>
      </c>
      <c r="G184" s="38"/>
      <c r="H184" s="44"/>
    </row>
    <row r="185" s="2" customFormat="1" ht="16.8" customHeight="1">
      <c r="A185" s="38"/>
      <c r="B185" s="44"/>
      <c r="C185" s="309" t="s">
        <v>1</v>
      </c>
      <c r="D185" s="309" t="s">
        <v>3043</v>
      </c>
      <c r="E185" s="17" t="s">
        <v>1</v>
      </c>
      <c r="F185" s="310">
        <v>-10.908</v>
      </c>
      <c r="G185" s="38"/>
      <c r="H185" s="44"/>
    </row>
    <row r="186" s="2" customFormat="1" ht="16.8" customHeight="1">
      <c r="A186" s="38"/>
      <c r="B186" s="44"/>
      <c r="C186" s="309" t="s">
        <v>1</v>
      </c>
      <c r="D186" s="309" t="s">
        <v>3044</v>
      </c>
      <c r="E186" s="17" t="s">
        <v>1</v>
      </c>
      <c r="F186" s="310">
        <v>-2.02</v>
      </c>
      <c r="G186" s="38"/>
      <c r="H186" s="44"/>
    </row>
    <row r="187" s="2" customFormat="1" ht="16.8" customHeight="1">
      <c r="A187" s="38"/>
      <c r="B187" s="44"/>
      <c r="C187" s="309" t="s">
        <v>1</v>
      </c>
      <c r="D187" s="309" t="s">
        <v>582</v>
      </c>
      <c r="E187" s="17" t="s">
        <v>1</v>
      </c>
      <c r="F187" s="310">
        <v>0</v>
      </c>
      <c r="G187" s="38"/>
      <c r="H187" s="44"/>
    </row>
    <row r="188" s="2" customFormat="1" ht="16.8" customHeight="1">
      <c r="A188" s="38"/>
      <c r="B188" s="44"/>
      <c r="C188" s="309" t="s">
        <v>1</v>
      </c>
      <c r="D188" s="309" t="s">
        <v>3045</v>
      </c>
      <c r="E188" s="17" t="s">
        <v>1</v>
      </c>
      <c r="F188" s="310">
        <v>99.090999999999994</v>
      </c>
      <c r="G188" s="38"/>
      <c r="H188" s="44"/>
    </row>
    <row r="189" s="2" customFormat="1" ht="16.8" customHeight="1">
      <c r="A189" s="38"/>
      <c r="B189" s="44"/>
      <c r="C189" s="309" t="s">
        <v>1</v>
      </c>
      <c r="D189" s="309" t="s">
        <v>480</v>
      </c>
      <c r="E189" s="17" t="s">
        <v>1</v>
      </c>
      <c r="F189" s="310">
        <v>0</v>
      </c>
      <c r="G189" s="38"/>
      <c r="H189" s="44"/>
    </row>
    <row r="190" s="2" customFormat="1" ht="16.8" customHeight="1">
      <c r="A190" s="38"/>
      <c r="B190" s="44"/>
      <c r="C190" s="309" t="s">
        <v>1</v>
      </c>
      <c r="D190" s="309" t="s">
        <v>3046</v>
      </c>
      <c r="E190" s="17" t="s">
        <v>1</v>
      </c>
      <c r="F190" s="310">
        <v>-1.6160000000000001</v>
      </c>
      <c r="G190" s="38"/>
      <c r="H190" s="44"/>
    </row>
    <row r="191" s="2" customFormat="1" ht="16.8" customHeight="1">
      <c r="A191" s="38"/>
      <c r="B191" s="44"/>
      <c r="C191" s="309" t="s">
        <v>1</v>
      </c>
      <c r="D191" s="309" t="s">
        <v>818</v>
      </c>
      <c r="E191" s="17" t="s">
        <v>1</v>
      </c>
      <c r="F191" s="310">
        <v>-7.2720000000000002</v>
      </c>
      <c r="G191" s="38"/>
      <c r="H191" s="44"/>
    </row>
    <row r="192" s="2" customFormat="1" ht="16.8" customHeight="1">
      <c r="A192" s="38"/>
      <c r="B192" s="44"/>
      <c r="C192" s="311" t="s">
        <v>3010</v>
      </c>
      <c r="D192" s="38"/>
      <c r="E192" s="38"/>
      <c r="F192" s="38"/>
      <c r="G192" s="38"/>
      <c r="H192" s="44"/>
    </row>
    <row r="193" s="2" customFormat="1" ht="16.8" customHeight="1">
      <c r="A193" s="38"/>
      <c r="B193" s="44"/>
      <c r="C193" s="309" t="s">
        <v>954</v>
      </c>
      <c r="D193" s="309" t="s">
        <v>955</v>
      </c>
      <c r="E193" s="17" t="s">
        <v>354</v>
      </c>
      <c r="F193" s="310">
        <v>193.61000000000001</v>
      </c>
      <c r="G193" s="38"/>
      <c r="H193" s="44"/>
    </row>
    <row r="194" s="8" customFormat="1" ht="16.8" customHeight="1">
      <c r="A194" s="155"/>
      <c r="B194" s="156"/>
      <c r="C194" s="306" t="s">
        <v>204</v>
      </c>
      <c r="D194" s="307" t="s">
        <v>205</v>
      </c>
      <c r="E194" s="307" t="s">
        <v>1</v>
      </c>
      <c r="F194" s="308">
        <v>464.10599999999999</v>
      </c>
      <c r="G194" s="155"/>
      <c r="H194" s="156"/>
    </row>
    <row r="195" s="2" customFormat="1" ht="16.8" customHeight="1">
      <c r="A195" s="38"/>
      <c r="B195" s="44"/>
      <c r="C195" s="309" t="s">
        <v>1</v>
      </c>
      <c r="D195" s="309" t="s">
        <v>816</v>
      </c>
      <c r="E195" s="17" t="s">
        <v>1</v>
      </c>
      <c r="F195" s="310">
        <v>0</v>
      </c>
      <c r="G195" s="38"/>
      <c r="H195" s="44"/>
    </row>
    <row r="196" s="2" customFormat="1" ht="16.8" customHeight="1">
      <c r="A196" s="38"/>
      <c r="B196" s="44"/>
      <c r="C196" s="309" t="s">
        <v>1</v>
      </c>
      <c r="D196" s="309" t="s">
        <v>580</v>
      </c>
      <c r="E196" s="17" t="s">
        <v>1</v>
      </c>
      <c r="F196" s="310">
        <v>0</v>
      </c>
      <c r="G196" s="38"/>
      <c r="H196" s="44"/>
    </row>
    <row r="197" s="2" customFormat="1">
      <c r="A197" s="38"/>
      <c r="B197" s="44"/>
      <c r="C197" s="309" t="s">
        <v>1</v>
      </c>
      <c r="D197" s="309" t="s">
        <v>3047</v>
      </c>
      <c r="E197" s="17" t="s">
        <v>1</v>
      </c>
      <c r="F197" s="310">
        <v>268.678</v>
      </c>
      <c r="G197" s="38"/>
      <c r="H197" s="44"/>
    </row>
    <row r="198" s="2" customFormat="1" ht="16.8" customHeight="1">
      <c r="A198" s="38"/>
      <c r="B198" s="44"/>
      <c r="C198" s="309" t="s">
        <v>1</v>
      </c>
      <c r="D198" s="309" t="s">
        <v>480</v>
      </c>
      <c r="E198" s="17" t="s">
        <v>1</v>
      </c>
      <c r="F198" s="310">
        <v>0</v>
      </c>
      <c r="G198" s="38"/>
      <c r="H198" s="44"/>
    </row>
    <row r="199" s="2" customFormat="1" ht="16.8" customHeight="1">
      <c r="A199" s="38"/>
      <c r="B199" s="44"/>
      <c r="C199" s="309" t="s">
        <v>1</v>
      </c>
      <c r="D199" s="309" t="s">
        <v>818</v>
      </c>
      <c r="E199" s="17" t="s">
        <v>1</v>
      </c>
      <c r="F199" s="310">
        <v>-7.2720000000000002</v>
      </c>
      <c r="G199" s="38"/>
      <c r="H199" s="44"/>
    </row>
    <row r="200" s="2" customFormat="1" ht="16.8" customHeight="1">
      <c r="A200" s="38"/>
      <c r="B200" s="44"/>
      <c r="C200" s="309" t="s">
        <v>1</v>
      </c>
      <c r="D200" s="309" t="s">
        <v>582</v>
      </c>
      <c r="E200" s="17" t="s">
        <v>1</v>
      </c>
      <c r="F200" s="310">
        <v>0</v>
      </c>
      <c r="G200" s="38"/>
      <c r="H200" s="44"/>
    </row>
    <row r="201" s="2" customFormat="1" ht="16.8" customHeight="1">
      <c r="A201" s="38"/>
      <c r="B201" s="44"/>
      <c r="C201" s="309" t="s">
        <v>1</v>
      </c>
      <c r="D201" s="309" t="s">
        <v>3048</v>
      </c>
      <c r="E201" s="17" t="s">
        <v>1</v>
      </c>
      <c r="F201" s="310">
        <v>215.42599999999999</v>
      </c>
      <c r="G201" s="38"/>
      <c r="H201" s="44"/>
    </row>
    <row r="202" s="2" customFormat="1" ht="16.8" customHeight="1">
      <c r="A202" s="38"/>
      <c r="B202" s="44"/>
      <c r="C202" s="309" t="s">
        <v>1</v>
      </c>
      <c r="D202" s="309" t="s">
        <v>480</v>
      </c>
      <c r="E202" s="17" t="s">
        <v>1</v>
      </c>
      <c r="F202" s="310">
        <v>0</v>
      </c>
      <c r="G202" s="38"/>
      <c r="H202" s="44"/>
    </row>
    <row r="203" s="2" customFormat="1" ht="16.8" customHeight="1">
      <c r="A203" s="38"/>
      <c r="B203" s="44"/>
      <c r="C203" s="309" t="s">
        <v>1</v>
      </c>
      <c r="D203" s="309" t="s">
        <v>820</v>
      </c>
      <c r="E203" s="17" t="s">
        <v>1</v>
      </c>
      <c r="F203" s="310">
        <v>-12.726000000000001</v>
      </c>
      <c r="G203" s="38"/>
      <c r="H203" s="44"/>
    </row>
    <row r="204" s="2" customFormat="1" ht="16.8" customHeight="1">
      <c r="A204" s="38"/>
      <c r="B204" s="44"/>
      <c r="C204" s="311" t="s">
        <v>3010</v>
      </c>
      <c r="D204" s="38"/>
      <c r="E204" s="38"/>
      <c r="F204" s="38"/>
      <c r="G204" s="38"/>
      <c r="H204" s="44"/>
    </row>
    <row r="205" s="2" customFormat="1">
      <c r="A205" s="38"/>
      <c r="B205" s="44"/>
      <c r="C205" s="309" t="s">
        <v>1027</v>
      </c>
      <c r="D205" s="309" t="s">
        <v>1028</v>
      </c>
      <c r="E205" s="17" t="s">
        <v>354</v>
      </c>
      <c r="F205" s="310">
        <v>464.10599999999999</v>
      </c>
      <c r="G205" s="38"/>
      <c r="H205" s="44"/>
    </row>
    <row r="206" s="8" customFormat="1" ht="16.8" customHeight="1">
      <c r="A206" s="155"/>
      <c r="B206" s="156"/>
      <c r="C206" s="306" t="s">
        <v>207</v>
      </c>
      <c r="D206" s="307" t="s">
        <v>208</v>
      </c>
      <c r="E206" s="307" t="s">
        <v>1</v>
      </c>
      <c r="F206" s="308">
        <v>15.992000000000001</v>
      </c>
      <c r="G206" s="155"/>
      <c r="H206" s="156"/>
    </row>
    <row r="207" s="2" customFormat="1" ht="16.8" customHeight="1">
      <c r="A207" s="38"/>
      <c r="B207" s="44"/>
      <c r="C207" s="309" t="s">
        <v>1</v>
      </c>
      <c r="D207" s="309" t="s">
        <v>967</v>
      </c>
      <c r="E207" s="17" t="s">
        <v>1</v>
      </c>
      <c r="F207" s="310">
        <v>0</v>
      </c>
      <c r="G207" s="38"/>
      <c r="H207" s="44"/>
    </row>
    <row r="208" s="2" customFormat="1" ht="16.8" customHeight="1">
      <c r="A208" s="38"/>
      <c r="B208" s="44"/>
      <c r="C208" s="309" t="s">
        <v>1</v>
      </c>
      <c r="D208" s="309" t="s">
        <v>580</v>
      </c>
      <c r="E208" s="17" t="s">
        <v>1</v>
      </c>
      <c r="F208" s="310">
        <v>0</v>
      </c>
      <c r="G208" s="38"/>
      <c r="H208" s="44"/>
    </row>
    <row r="209" s="2" customFormat="1" ht="16.8" customHeight="1">
      <c r="A209" s="38"/>
      <c r="B209" s="44"/>
      <c r="C209" s="309" t="s">
        <v>1</v>
      </c>
      <c r="D209" s="309" t="s">
        <v>3049</v>
      </c>
      <c r="E209" s="17" t="s">
        <v>1</v>
      </c>
      <c r="F209" s="310">
        <v>12.031000000000001</v>
      </c>
      <c r="G209" s="38"/>
      <c r="H209" s="44"/>
    </row>
    <row r="210" s="2" customFormat="1" ht="16.8" customHeight="1">
      <c r="A210" s="38"/>
      <c r="B210" s="44"/>
      <c r="C210" s="309" t="s">
        <v>1</v>
      </c>
      <c r="D210" s="309" t="s">
        <v>480</v>
      </c>
      <c r="E210" s="17" t="s">
        <v>1</v>
      </c>
      <c r="F210" s="310">
        <v>0</v>
      </c>
      <c r="G210" s="38"/>
      <c r="H210" s="44"/>
    </row>
    <row r="211" s="2" customFormat="1" ht="16.8" customHeight="1">
      <c r="A211" s="38"/>
      <c r="B211" s="44"/>
      <c r="C211" s="309" t="s">
        <v>1</v>
      </c>
      <c r="D211" s="309" t="s">
        <v>3050</v>
      </c>
      <c r="E211" s="17" t="s">
        <v>1</v>
      </c>
      <c r="F211" s="310">
        <v>-1.6679999999999999</v>
      </c>
      <c r="G211" s="38"/>
      <c r="H211" s="44"/>
    </row>
    <row r="212" s="2" customFormat="1" ht="16.8" customHeight="1">
      <c r="A212" s="38"/>
      <c r="B212" s="44"/>
      <c r="C212" s="309" t="s">
        <v>1</v>
      </c>
      <c r="D212" s="309" t="s">
        <v>582</v>
      </c>
      <c r="E212" s="17" t="s">
        <v>1</v>
      </c>
      <c r="F212" s="310">
        <v>0</v>
      </c>
      <c r="G212" s="38"/>
      <c r="H212" s="44"/>
    </row>
    <row r="213" s="2" customFormat="1" ht="16.8" customHeight="1">
      <c r="A213" s="38"/>
      <c r="B213" s="44"/>
      <c r="C213" s="309" t="s">
        <v>1</v>
      </c>
      <c r="D213" s="309" t="s">
        <v>3051</v>
      </c>
      <c r="E213" s="17" t="s">
        <v>1</v>
      </c>
      <c r="F213" s="310">
        <v>7.4470000000000001</v>
      </c>
      <c r="G213" s="38"/>
      <c r="H213" s="44"/>
    </row>
    <row r="214" s="2" customFormat="1" ht="16.8" customHeight="1">
      <c r="A214" s="38"/>
      <c r="B214" s="44"/>
      <c r="C214" s="309" t="s">
        <v>1</v>
      </c>
      <c r="D214" s="309" t="s">
        <v>480</v>
      </c>
      <c r="E214" s="17" t="s">
        <v>1</v>
      </c>
      <c r="F214" s="310">
        <v>0</v>
      </c>
      <c r="G214" s="38"/>
      <c r="H214" s="44"/>
    </row>
    <row r="215" s="2" customFormat="1" ht="16.8" customHeight="1">
      <c r="A215" s="38"/>
      <c r="B215" s="44"/>
      <c r="C215" s="309" t="s">
        <v>1</v>
      </c>
      <c r="D215" s="309" t="s">
        <v>3052</v>
      </c>
      <c r="E215" s="17" t="s">
        <v>1</v>
      </c>
      <c r="F215" s="310">
        <v>-1.8180000000000001</v>
      </c>
      <c r="G215" s="38"/>
      <c r="H215" s="44"/>
    </row>
    <row r="216" s="2" customFormat="1" ht="16.8" customHeight="1">
      <c r="A216" s="38"/>
      <c r="B216" s="44"/>
      <c r="C216" s="311" t="s">
        <v>3010</v>
      </c>
      <c r="D216" s="38"/>
      <c r="E216" s="38"/>
      <c r="F216" s="38"/>
      <c r="G216" s="38"/>
      <c r="H216" s="44"/>
    </row>
    <row r="217" s="2" customFormat="1" ht="16.8" customHeight="1">
      <c r="A217" s="38"/>
      <c r="B217" s="44"/>
      <c r="C217" s="309" t="s">
        <v>964</v>
      </c>
      <c r="D217" s="309" t="s">
        <v>965</v>
      </c>
      <c r="E217" s="17" t="s">
        <v>354</v>
      </c>
      <c r="F217" s="310">
        <v>15.992000000000001</v>
      </c>
      <c r="G217" s="38"/>
      <c r="H217" s="44"/>
    </row>
    <row r="218" s="8" customFormat="1" ht="16.8" customHeight="1">
      <c r="A218" s="155"/>
      <c r="B218" s="156"/>
      <c r="C218" s="306" t="s">
        <v>210</v>
      </c>
      <c r="D218" s="307" t="s">
        <v>211</v>
      </c>
      <c r="E218" s="307" t="s">
        <v>1</v>
      </c>
      <c r="F218" s="308">
        <v>25.369</v>
      </c>
      <c r="G218" s="155"/>
      <c r="H218" s="156"/>
    </row>
    <row r="219" s="2" customFormat="1" ht="16.8" customHeight="1">
      <c r="A219" s="38"/>
      <c r="B219" s="44"/>
      <c r="C219" s="309" t="s">
        <v>1</v>
      </c>
      <c r="D219" s="309" t="s">
        <v>940</v>
      </c>
      <c r="E219" s="17" t="s">
        <v>1</v>
      </c>
      <c r="F219" s="310">
        <v>0</v>
      </c>
      <c r="G219" s="38"/>
      <c r="H219" s="44"/>
    </row>
    <row r="220" s="2" customFormat="1" ht="16.8" customHeight="1">
      <c r="A220" s="38"/>
      <c r="B220" s="44"/>
      <c r="C220" s="309" t="s">
        <v>1</v>
      </c>
      <c r="D220" s="309" t="s">
        <v>580</v>
      </c>
      <c r="E220" s="17" t="s">
        <v>1</v>
      </c>
      <c r="F220" s="310">
        <v>0</v>
      </c>
      <c r="G220" s="38"/>
      <c r="H220" s="44"/>
    </row>
    <row r="221" s="2" customFormat="1" ht="16.8" customHeight="1">
      <c r="A221" s="38"/>
      <c r="B221" s="44"/>
      <c r="C221" s="309" t="s">
        <v>1</v>
      </c>
      <c r="D221" s="309" t="s">
        <v>3053</v>
      </c>
      <c r="E221" s="17" t="s">
        <v>1</v>
      </c>
      <c r="F221" s="310">
        <v>24.759</v>
      </c>
      <c r="G221" s="38"/>
      <c r="H221" s="44"/>
    </row>
    <row r="222" s="2" customFormat="1" ht="16.8" customHeight="1">
      <c r="A222" s="38"/>
      <c r="B222" s="44"/>
      <c r="C222" s="309" t="s">
        <v>1</v>
      </c>
      <c r="D222" s="309" t="s">
        <v>942</v>
      </c>
      <c r="E222" s="17" t="s">
        <v>1</v>
      </c>
      <c r="F222" s="310">
        <v>0</v>
      </c>
      <c r="G222" s="38"/>
      <c r="H222" s="44"/>
    </row>
    <row r="223" s="2" customFormat="1" ht="16.8" customHeight="1">
      <c r="A223" s="38"/>
      <c r="B223" s="44"/>
      <c r="C223" s="309" t="s">
        <v>1</v>
      </c>
      <c r="D223" s="309" t="s">
        <v>3054</v>
      </c>
      <c r="E223" s="17" t="s">
        <v>1</v>
      </c>
      <c r="F223" s="310">
        <v>-3.2320000000000002</v>
      </c>
      <c r="G223" s="38"/>
      <c r="H223" s="44"/>
    </row>
    <row r="224" s="2" customFormat="1" ht="16.8" customHeight="1">
      <c r="A224" s="38"/>
      <c r="B224" s="44"/>
      <c r="C224" s="309" t="s">
        <v>1</v>
      </c>
      <c r="D224" s="309" t="s">
        <v>3052</v>
      </c>
      <c r="E224" s="17" t="s">
        <v>1</v>
      </c>
      <c r="F224" s="310">
        <v>-1.8180000000000001</v>
      </c>
      <c r="G224" s="38"/>
      <c r="H224" s="44"/>
    </row>
    <row r="225" s="2" customFormat="1" ht="16.8" customHeight="1">
      <c r="A225" s="38"/>
      <c r="B225" s="44"/>
      <c r="C225" s="309" t="s">
        <v>1</v>
      </c>
      <c r="D225" s="309" t="s">
        <v>582</v>
      </c>
      <c r="E225" s="17" t="s">
        <v>1</v>
      </c>
      <c r="F225" s="310">
        <v>0</v>
      </c>
      <c r="G225" s="38"/>
      <c r="H225" s="44"/>
    </row>
    <row r="226" s="2" customFormat="1" ht="16.8" customHeight="1">
      <c r="A226" s="38"/>
      <c r="B226" s="44"/>
      <c r="C226" s="309" t="s">
        <v>1</v>
      </c>
      <c r="D226" s="309" t="s">
        <v>3055</v>
      </c>
      <c r="E226" s="17" t="s">
        <v>1</v>
      </c>
      <c r="F226" s="310">
        <v>7.4779999999999998</v>
      </c>
      <c r="G226" s="38"/>
      <c r="H226" s="44"/>
    </row>
    <row r="227" s="2" customFormat="1" ht="16.8" customHeight="1">
      <c r="A227" s="38"/>
      <c r="B227" s="44"/>
      <c r="C227" s="309" t="s">
        <v>1</v>
      </c>
      <c r="D227" s="309" t="s">
        <v>480</v>
      </c>
      <c r="E227" s="17" t="s">
        <v>1</v>
      </c>
      <c r="F227" s="310">
        <v>0</v>
      </c>
      <c r="G227" s="38"/>
      <c r="H227" s="44"/>
    </row>
    <row r="228" s="2" customFormat="1" ht="16.8" customHeight="1">
      <c r="A228" s="38"/>
      <c r="B228" s="44"/>
      <c r="C228" s="309" t="s">
        <v>1</v>
      </c>
      <c r="D228" s="309" t="s">
        <v>3052</v>
      </c>
      <c r="E228" s="17" t="s">
        <v>1</v>
      </c>
      <c r="F228" s="310">
        <v>-1.8180000000000001</v>
      </c>
      <c r="G228" s="38"/>
      <c r="H228" s="44"/>
    </row>
    <row r="229" s="2" customFormat="1" ht="16.8" customHeight="1">
      <c r="A229" s="38"/>
      <c r="B229" s="44"/>
      <c r="C229" s="311" t="s">
        <v>3010</v>
      </c>
      <c r="D229" s="38"/>
      <c r="E229" s="38"/>
      <c r="F229" s="38"/>
      <c r="G229" s="38"/>
      <c r="H229" s="44"/>
    </row>
    <row r="230" s="2" customFormat="1" ht="16.8" customHeight="1">
      <c r="A230" s="38"/>
      <c r="B230" s="44"/>
      <c r="C230" s="309" t="s">
        <v>937</v>
      </c>
      <c r="D230" s="309" t="s">
        <v>938</v>
      </c>
      <c r="E230" s="17" t="s">
        <v>354</v>
      </c>
      <c r="F230" s="310">
        <v>25.369</v>
      </c>
      <c r="G230" s="38"/>
      <c r="H230" s="44"/>
    </row>
    <row r="231" s="8" customFormat="1" ht="16.8" customHeight="1">
      <c r="A231" s="155"/>
      <c r="B231" s="156"/>
      <c r="C231" s="306" t="s">
        <v>213</v>
      </c>
      <c r="D231" s="307" t="s">
        <v>214</v>
      </c>
      <c r="E231" s="307" t="s">
        <v>1</v>
      </c>
      <c r="F231" s="308">
        <v>12.949999999999999</v>
      </c>
      <c r="G231" s="155"/>
      <c r="H231" s="156"/>
    </row>
    <row r="232" s="2" customFormat="1" ht="16.8" customHeight="1">
      <c r="A232" s="38"/>
      <c r="B232" s="44"/>
      <c r="C232" s="309" t="s">
        <v>1</v>
      </c>
      <c r="D232" s="309" t="s">
        <v>950</v>
      </c>
      <c r="E232" s="17" t="s">
        <v>1</v>
      </c>
      <c r="F232" s="310">
        <v>0</v>
      </c>
      <c r="G232" s="38"/>
      <c r="H232" s="44"/>
    </row>
    <row r="233" s="2" customFormat="1" ht="16.8" customHeight="1">
      <c r="A233" s="38"/>
      <c r="B233" s="44"/>
      <c r="C233" s="309" t="s">
        <v>1</v>
      </c>
      <c r="D233" s="309" t="s">
        <v>580</v>
      </c>
      <c r="E233" s="17" t="s">
        <v>1</v>
      </c>
      <c r="F233" s="310">
        <v>0</v>
      </c>
      <c r="G233" s="38"/>
      <c r="H233" s="44"/>
    </row>
    <row r="234" s="2" customFormat="1" ht="16.8" customHeight="1">
      <c r="A234" s="38"/>
      <c r="B234" s="44"/>
      <c r="C234" s="309" t="s">
        <v>1</v>
      </c>
      <c r="D234" s="309" t="s">
        <v>3056</v>
      </c>
      <c r="E234" s="17" t="s">
        <v>1</v>
      </c>
      <c r="F234" s="310">
        <v>7.4169999999999998</v>
      </c>
      <c r="G234" s="38"/>
      <c r="H234" s="44"/>
    </row>
    <row r="235" s="2" customFormat="1" ht="16.8" customHeight="1">
      <c r="A235" s="38"/>
      <c r="B235" s="44"/>
      <c r="C235" s="309" t="s">
        <v>1</v>
      </c>
      <c r="D235" s="309" t="s">
        <v>582</v>
      </c>
      <c r="E235" s="17" t="s">
        <v>1</v>
      </c>
      <c r="F235" s="310">
        <v>0</v>
      </c>
      <c r="G235" s="38"/>
      <c r="H235" s="44"/>
    </row>
    <row r="236" s="2" customFormat="1" ht="16.8" customHeight="1">
      <c r="A236" s="38"/>
      <c r="B236" s="44"/>
      <c r="C236" s="309" t="s">
        <v>1</v>
      </c>
      <c r="D236" s="309" t="s">
        <v>3057</v>
      </c>
      <c r="E236" s="17" t="s">
        <v>1</v>
      </c>
      <c r="F236" s="310">
        <v>5.5330000000000004</v>
      </c>
      <c r="G236" s="38"/>
      <c r="H236" s="44"/>
    </row>
    <row r="237" s="2" customFormat="1" ht="16.8" customHeight="1">
      <c r="A237" s="38"/>
      <c r="B237" s="44"/>
      <c r="C237" s="311" t="s">
        <v>3010</v>
      </c>
      <c r="D237" s="38"/>
      <c r="E237" s="38"/>
      <c r="F237" s="38"/>
      <c r="G237" s="38"/>
      <c r="H237" s="44"/>
    </row>
    <row r="238" s="2" customFormat="1" ht="16.8" customHeight="1">
      <c r="A238" s="38"/>
      <c r="B238" s="44"/>
      <c r="C238" s="309" t="s">
        <v>947</v>
      </c>
      <c r="D238" s="309" t="s">
        <v>948</v>
      </c>
      <c r="E238" s="17" t="s">
        <v>354</v>
      </c>
      <c r="F238" s="310">
        <v>12.949999999999999</v>
      </c>
      <c r="G238" s="38"/>
      <c r="H238" s="44"/>
    </row>
    <row r="239" s="8" customFormat="1" ht="16.8" customHeight="1">
      <c r="A239" s="155"/>
      <c r="B239" s="156"/>
      <c r="C239" s="306" t="s">
        <v>216</v>
      </c>
      <c r="D239" s="307" t="s">
        <v>217</v>
      </c>
      <c r="E239" s="307" t="s">
        <v>1</v>
      </c>
      <c r="F239" s="308">
        <v>91.734999999999999</v>
      </c>
      <c r="G239" s="155"/>
      <c r="H239" s="156"/>
    </row>
    <row r="240" s="2" customFormat="1" ht="16.8" customHeight="1">
      <c r="A240" s="38"/>
      <c r="B240" s="44"/>
      <c r="C240" s="309" t="s">
        <v>1</v>
      </c>
      <c r="D240" s="309" t="s">
        <v>1023</v>
      </c>
      <c r="E240" s="17" t="s">
        <v>1</v>
      </c>
      <c r="F240" s="310">
        <v>0</v>
      </c>
      <c r="G240" s="38"/>
      <c r="H240" s="44"/>
    </row>
    <row r="241" s="2" customFormat="1" ht="16.8" customHeight="1">
      <c r="A241" s="38"/>
      <c r="B241" s="44"/>
      <c r="C241" s="309" t="s">
        <v>1</v>
      </c>
      <c r="D241" s="309" t="s">
        <v>580</v>
      </c>
      <c r="E241" s="17" t="s">
        <v>1</v>
      </c>
      <c r="F241" s="310">
        <v>0</v>
      </c>
      <c r="G241" s="38"/>
      <c r="H241" s="44"/>
    </row>
    <row r="242" s="2" customFormat="1">
      <c r="A242" s="38"/>
      <c r="B242" s="44"/>
      <c r="C242" s="309" t="s">
        <v>1</v>
      </c>
      <c r="D242" s="309" t="s">
        <v>3058</v>
      </c>
      <c r="E242" s="17" t="s">
        <v>1</v>
      </c>
      <c r="F242" s="310">
        <v>63.579000000000001</v>
      </c>
      <c r="G242" s="38"/>
      <c r="H242" s="44"/>
    </row>
    <row r="243" s="2" customFormat="1" ht="16.8" customHeight="1">
      <c r="A243" s="38"/>
      <c r="B243" s="44"/>
      <c r="C243" s="309" t="s">
        <v>1</v>
      </c>
      <c r="D243" s="309" t="s">
        <v>582</v>
      </c>
      <c r="E243" s="17" t="s">
        <v>1</v>
      </c>
      <c r="F243" s="310">
        <v>0</v>
      </c>
      <c r="G243" s="38"/>
      <c r="H243" s="44"/>
    </row>
    <row r="244" s="2" customFormat="1" ht="16.8" customHeight="1">
      <c r="A244" s="38"/>
      <c r="B244" s="44"/>
      <c r="C244" s="309" t="s">
        <v>1</v>
      </c>
      <c r="D244" s="309" t="s">
        <v>3059</v>
      </c>
      <c r="E244" s="17" t="s">
        <v>1</v>
      </c>
      <c r="F244" s="310">
        <v>28.155999999999999</v>
      </c>
      <c r="G244" s="38"/>
      <c r="H244" s="44"/>
    </row>
    <row r="245" s="2" customFormat="1" ht="16.8" customHeight="1">
      <c r="A245" s="38"/>
      <c r="B245" s="44"/>
      <c r="C245" s="311" t="s">
        <v>3010</v>
      </c>
      <c r="D245" s="38"/>
      <c r="E245" s="38"/>
      <c r="F245" s="38"/>
      <c r="G245" s="38"/>
      <c r="H245" s="44"/>
    </row>
    <row r="246" s="2" customFormat="1">
      <c r="A246" s="38"/>
      <c r="B246" s="44"/>
      <c r="C246" s="309" t="s">
        <v>1020</v>
      </c>
      <c r="D246" s="309" t="s">
        <v>1021</v>
      </c>
      <c r="E246" s="17" t="s">
        <v>354</v>
      </c>
      <c r="F246" s="310">
        <v>91.734999999999999</v>
      </c>
      <c r="G246" s="38"/>
      <c r="H246" s="44"/>
    </row>
    <row r="247" s="8" customFormat="1" ht="16.8" customHeight="1">
      <c r="A247" s="155"/>
      <c r="B247" s="156"/>
      <c r="C247" s="306" t="s">
        <v>219</v>
      </c>
      <c r="D247" s="307" t="s">
        <v>220</v>
      </c>
      <c r="E247" s="307" t="s">
        <v>1</v>
      </c>
      <c r="F247" s="308">
        <v>26.5</v>
      </c>
      <c r="G247" s="155"/>
      <c r="H247" s="156"/>
    </row>
    <row r="248" s="2" customFormat="1" ht="16.8" customHeight="1">
      <c r="A248" s="38"/>
      <c r="B248" s="44"/>
      <c r="C248" s="309" t="s">
        <v>1</v>
      </c>
      <c r="D248" s="309" t="s">
        <v>1081</v>
      </c>
      <c r="E248" s="17" t="s">
        <v>1</v>
      </c>
      <c r="F248" s="310">
        <v>0</v>
      </c>
      <c r="G248" s="38"/>
      <c r="H248" s="44"/>
    </row>
    <row r="249" s="2" customFormat="1" ht="16.8" customHeight="1">
      <c r="A249" s="38"/>
      <c r="B249" s="44"/>
      <c r="C249" s="309" t="s">
        <v>1</v>
      </c>
      <c r="D249" s="309" t="s">
        <v>580</v>
      </c>
      <c r="E249" s="17" t="s">
        <v>1</v>
      </c>
      <c r="F249" s="310">
        <v>0</v>
      </c>
      <c r="G249" s="38"/>
      <c r="H249" s="44"/>
    </row>
    <row r="250" s="2" customFormat="1" ht="16.8" customHeight="1">
      <c r="A250" s="38"/>
      <c r="B250" s="44"/>
      <c r="C250" s="309" t="s">
        <v>1</v>
      </c>
      <c r="D250" s="309" t="s">
        <v>3060</v>
      </c>
      <c r="E250" s="17" t="s">
        <v>1</v>
      </c>
      <c r="F250" s="310">
        <v>18.550000000000001</v>
      </c>
      <c r="G250" s="38"/>
      <c r="H250" s="44"/>
    </row>
    <row r="251" s="2" customFormat="1" ht="16.8" customHeight="1">
      <c r="A251" s="38"/>
      <c r="B251" s="44"/>
      <c r="C251" s="309" t="s">
        <v>1</v>
      </c>
      <c r="D251" s="309" t="s">
        <v>582</v>
      </c>
      <c r="E251" s="17" t="s">
        <v>1</v>
      </c>
      <c r="F251" s="310">
        <v>0</v>
      </c>
      <c r="G251" s="38"/>
      <c r="H251" s="44"/>
    </row>
    <row r="252" s="2" customFormat="1" ht="16.8" customHeight="1">
      <c r="A252" s="38"/>
      <c r="B252" s="44"/>
      <c r="C252" s="309" t="s">
        <v>1</v>
      </c>
      <c r="D252" s="309" t="s">
        <v>3061</v>
      </c>
      <c r="E252" s="17" t="s">
        <v>1</v>
      </c>
      <c r="F252" s="310">
        <v>7.9500000000000002</v>
      </c>
      <c r="G252" s="38"/>
      <c r="H252" s="44"/>
    </row>
    <row r="253" s="2" customFormat="1" ht="16.8" customHeight="1">
      <c r="A253" s="38"/>
      <c r="B253" s="44"/>
      <c r="C253" s="311" t="s">
        <v>3010</v>
      </c>
      <c r="D253" s="38"/>
      <c r="E253" s="38"/>
      <c r="F253" s="38"/>
      <c r="G253" s="38"/>
      <c r="H253" s="44"/>
    </row>
    <row r="254" s="2" customFormat="1" ht="16.8" customHeight="1">
      <c r="A254" s="38"/>
      <c r="B254" s="44"/>
      <c r="C254" s="309" t="s">
        <v>1085</v>
      </c>
      <c r="D254" s="309" t="s">
        <v>1086</v>
      </c>
      <c r="E254" s="17" t="s">
        <v>422</v>
      </c>
      <c r="F254" s="310">
        <v>26.5</v>
      </c>
      <c r="G254" s="38"/>
      <c r="H254" s="44"/>
    </row>
    <row r="255" s="8" customFormat="1" ht="16.8" customHeight="1">
      <c r="A255" s="155"/>
      <c r="B255" s="156"/>
      <c r="C255" s="306" t="s">
        <v>222</v>
      </c>
      <c r="D255" s="307" t="s">
        <v>223</v>
      </c>
      <c r="E255" s="307" t="s">
        <v>1</v>
      </c>
      <c r="F255" s="308">
        <v>13.25</v>
      </c>
      <c r="G255" s="155"/>
      <c r="H255" s="156"/>
    </row>
    <row r="256" s="2" customFormat="1" ht="16.8" customHeight="1">
      <c r="A256" s="38"/>
      <c r="B256" s="44"/>
      <c r="C256" s="309" t="s">
        <v>1</v>
      </c>
      <c r="D256" s="309" t="s">
        <v>1081</v>
      </c>
      <c r="E256" s="17" t="s">
        <v>1</v>
      </c>
      <c r="F256" s="310">
        <v>0</v>
      </c>
      <c r="G256" s="38"/>
      <c r="H256" s="44"/>
    </row>
    <row r="257" s="2" customFormat="1" ht="16.8" customHeight="1">
      <c r="A257" s="38"/>
      <c r="B257" s="44"/>
      <c r="C257" s="309" t="s">
        <v>1</v>
      </c>
      <c r="D257" s="309" t="s">
        <v>580</v>
      </c>
      <c r="E257" s="17" t="s">
        <v>1</v>
      </c>
      <c r="F257" s="310">
        <v>0</v>
      </c>
      <c r="G257" s="38"/>
      <c r="H257" s="44"/>
    </row>
    <row r="258" s="2" customFormat="1" ht="16.8" customHeight="1">
      <c r="A258" s="38"/>
      <c r="B258" s="44"/>
      <c r="C258" s="309" t="s">
        <v>1</v>
      </c>
      <c r="D258" s="309" t="s">
        <v>3062</v>
      </c>
      <c r="E258" s="17" t="s">
        <v>1</v>
      </c>
      <c r="F258" s="310">
        <v>5.2999999999999998</v>
      </c>
      <c r="G258" s="38"/>
      <c r="H258" s="44"/>
    </row>
    <row r="259" s="2" customFormat="1" ht="16.8" customHeight="1">
      <c r="A259" s="38"/>
      <c r="B259" s="44"/>
      <c r="C259" s="309" t="s">
        <v>1</v>
      </c>
      <c r="D259" s="309" t="s">
        <v>582</v>
      </c>
      <c r="E259" s="17" t="s">
        <v>1</v>
      </c>
      <c r="F259" s="310">
        <v>0</v>
      </c>
      <c r="G259" s="38"/>
      <c r="H259" s="44"/>
    </row>
    <row r="260" s="2" customFormat="1" ht="16.8" customHeight="1">
      <c r="A260" s="38"/>
      <c r="B260" s="44"/>
      <c r="C260" s="309" t="s">
        <v>1</v>
      </c>
      <c r="D260" s="309" t="s">
        <v>3061</v>
      </c>
      <c r="E260" s="17" t="s">
        <v>1</v>
      </c>
      <c r="F260" s="310">
        <v>7.9500000000000002</v>
      </c>
      <c r="G260" s="38"/>
      <c r="H260" s="44"/>
    </row>
    <row r="261" s="2" customFormat="1" ht="16.8" customHeight="1">
      <c r="A261" s="38"/>
      <c r="B261" s="44"/>
      <c r="C261" s="311" t="s">
        <v>3010</v>
      </c>
      <c r="D261" s="38"/>
      <c r="E261" s="38"/>
      <c r="F261" s="38"/>
      <c r="G261" s="38"/>
      <c r="H261" s="44"/>
    </row>
    <row r="262" s="2" customFormat="1" ht="16.8" customHeight="1">
      <c r="A262" s="38"/>
      <c r="B262" s="44"/>
      <c r="C262" s="309" t="s">
        <v>1078</v>
      </c>
      <c r="D262" s="309" t="s">
        <v>1079</v>
      </c>
      <c r="E262" s="17" t="s">
        <v>422</v>
      </c>
      <c r="F262" s="310">
        <v>13.25</v>
      </c>
      <c r="G262" s="38"/>
      <c r="H262" s="44"/>
    </row>
    <row r="263" s="8" customFormat="1" ht="16.8" customHeight="1">
      <c r="A263" s="155"/>
      <c r="B263" s="156"/>
      <c r="C263" s="306" t="s">
        <v>225</v>
      </c>
      <c r="D263" s="307" t="s">
        <v>226</v>
      </c>
      <c r="E263" s="307" t="s">
        <v>1</v>
      </c>
      <c r="F263" s="308">
        <v>13.029999999999999</v>
      </c>
      <c r="G263" s="155"/>
      <c r="H263" s="156"/>
    </row>
    <row r="264" s="2" customFormat="1" ht="16.8" customHeight="1">
      <c r="A264" s="38"/>
      <c r="B264" s="44"/>
      <c r="C264" s="309" t="s">
        <v>1</v>
      </c>
      <c r="D264" s="309" t="s">
        <v>1000</v>
      </c>
      <c r="E264" s="17" t="s">
        <v>1</v>
      </c>
      <c r="F264" s="310">
        <v>0</v>
      </c>
      <c r="G264" s="38"/>
      <c r="H264" s="44"/>
    </row>
    <row r="265" s="2" customFormat="1" ht="16.8" customHeight="1">
      <c r="A265" s="38"/>
      <c r="B265" s="44"/>
      <c r="C265" s="309" t="s">
        <v>1</v>
      </c>
      <c r="D265" s="309" t="s">
        <v>580</v>
      </c>
      <c r="E265" s="17" t="s">
        <v>1</v>
      </c>
      <c r="F265" s="310">
        <v>0</v>
      </c>
      <c r="G265" s="38"/>
      <c r="H265" s="44"/>
    </row>
    <row r="266" s="2" customFormat="1" ht="16.8" customHeight="1">
      <c r="A266" s="38"/>
      <c r="B266" s="44"/>
      <c r="C266" s="309" t="s">
        <v>1</v>
      </c>
      <c r="D266" s="309" t="s">
        <v>3063</v>
      </c>
      <c r="E266" s="17" t="s">
        <v>1</v>
      </c>
      <c r="F266" s="310">
        <v>7.9290000000000003</v>
      </c>
      <c r="G266" s="38"/>
      <c r="H266" s="44"/>
    </row>
    <row r="267" s="2" customFormat="1" ht="16.8" customHeight="1">
      <c r="A267" s="38"/>
      <c r="B267" s="44"/>
      <c r="C267" s="309" t="s">
        <v>1</v>
      </c>
      <c r="D267" s="309" t="s">
        <v>582</v>
      </c>
      <c r="E267" s="17" t="s">
        <v>1</v>
      </c>
      <c r="F267" s="310">
        <v>0</v>
      </c>
      <c r="G267" s="38"/>
      <c r="H267" s="44"/>
    </row>
    <row r="268" s="2" customFormat="1" ht="16.8" customHeight="1">
      <c r="A268" s="38"/>
      <c r="B268" s="44"/>
      <c r="C268" s="309" t="s">
        <v>1</v>
      </c>
      <c r="D268" s="309" t="s">
        <v>3064</v>
      </c>
      <c r="E268" s="17" t="s">
        <v>1</v>
      </c>
      <c r="F268" s="310">
        <v>5.101</v>
      </c>
      <c r="G268" s="38"/>
      <c r="H268" s="44"/>
    </row>
    <row r="269" s="2" customFormat="1" ht="16.8" customHeight="1">
      <c r="A269" s="38"/>
      <c r="B269" s="44"/>
      <c r="C269" s="311" t="s">
        <v>3010</v>
      </c>
      <c r="D269" s="38"/>
      <c r="E269" s="38"/>
      <c r="F269" s="38"/>
      <c r="G269" s="38"/>
      <c r="H269" s="44"/>
    </row>
    <row r="270" s="2" customFormat="1" ht="16.8" customHeight="1">
      <c r="A270" s="38"/>
      <c r="B270" s="44"/>
      <c r="C270" s="309" t="s">
        <v>997</v>
      </c>
      <c r="D270" s="309" t="s">
        <v>998</v>
      </c>
      <c r="E270" s="17" t="s">
        <v>354</v>
      </c>
      <c r="F270" s="310">
        <v>13.029999999999999</v>
      </c>
      <c r="G270" s="38"/>
      <c r="H270" s="44"/>
    </row>
    <row r="271" s="8" customFormat="1" ht="16.8" customHeight="1">
      <c r="A271" s="155"/>
      <c r="B271" s="156"/>
      <c r="C271" s="306" t="s">
        <v>228</v>
      </c>
      <c r="D271" s="307" t="s">
        <v>229</v>
      </c>
      <c r="E271" s="307" t="s">
        <v>1</v>
      </c>
      <c r="F271" s="308">
        <v>46.311</v>
      </c>
      <c r="G271" s="155"/>
      <c r="H271" s="156"/>
    </row>
    <row r="272" s="2" customFormat="1" ht="16.8" customHeight="1">
      <c r="A272" s="38"/>
      <c r="B272" s="44"/>
      <c r="C272" s="309" t="s">
        <v>1</v>
      </c>
      <c r="D272" s="309" t="s">
        <v>580</v>
      </c>
      <c r="E272" s="17" t="s">
        <v>1</v>
      </c>
      <c r="F272" s="310">
        <v>0</v>
      </c>
      <c r="G272" s="38"/>
      <c r="H272" s="44"/>
    </row>
    <row r="273" s="2" customFormat="1" ht="16.8" customHeight="1">
      <c r="A273" s="38"/>
      <c r="B273" s="44"/>
      <c r="C273" s="309" t="s">
        <v>1</v>
      </c>
      <c r="D273" s="309" t="s">
        <v>3065</v>
      </c>
      <c r="E273" s="17" t="s">
        <v>1</v>
      </c>
      <c r="F273" s="310">
        <v>36.418999999999997</v>
      </c>
      <c r="G273" s="38"/>
      <c r="H273" s="44"/>
    </row>
    <row r="274" s="2" customFormat="1" ht="16.8" customHeight="1">
      <c r="A274" s="38"/>
      <c r="B274" s="44"/>
      <c r="C274" s="309" t="s">
        <v>1</v>
      </c>
      <c r="D274" s="309" t="s">
        <v>582</v>
      </c>
      <c r="E274" s="17" t="s">
        <v>1</v>
      </c>
      <c r="F274" s="310">
        <v>0</v>
      </c>
      <c r="G274" s="38"/>
      <c r="H274" s="44"/>
    </row>
    <row r="275" s="2" customFormat="1" ht="16.8" customHeight="1">
      <c r="A275" s="38"/>
      <c r="B275" s="44"/>
      <c r="C275" s="309" t="s">
        <v>1</v>
      </c>
      <c r="D275" s="309" t="s">
        <v>3066</v>
      </c>
      <c r="E275" s="17" t="s">
        <v>1</v>
      </c>
      <c r="F275" s="310">
        <v>9.8919999999999995</v>
      </c>
      <c r="G275" s="38"/>
      <c r="H275" s="44"/>
    </row>
    <row r="276" s="2" customFormat="1" ht="16.8" customHeight="1">
      <c r="A276" s="38"/>
      <c r="B276" s="44"/>
      <c r="C276" s="311" t="s">
        <v>3010</v>
      </c>
      <c r="D276" s="38"/>
      <c r="E276" s="38"/>
      <c r="F276" s="38"/>
      <c r="G276" s="38"/>
      <c r="H276" s="44"/>
    </row>
    <row r="277" s="2" customFormat="1" ht="16.8" customHeight="1">
      <c r="A277" s="38"/>
      <c r="B277" s="44"/>
      <c r="C277" s="309" t="s">
        <v>1113</v>
      </c>
      <c r="D277" s="309" t="s">
        <v>1114</v>
      </c>
      <c r="E277" s="17" t="s">
        <v>354</v>
      </c>
      <c r="F277" s="310">
        <v>46.311</v>
      </c>
      <c r="G277" s="38"/>
      <c r="H277" s="44"/>
    </row>
    <row r="278" s="8" customFormat="1" ht="16.8" customHeight="1">
      <c r="A278" s="155"/>
      <c r="B278" s="156"/>
      <c r="C278" s="306" t="s">
        <v>231</v>
      </c>
      <c r="D278" s="307" t="s">
        <v>232</v>
      </c>
      <c r="E278" s="307" t="s">
        <v>1</v>
      </c>
      <c r="F278" s="308">
        <v>9</v>
      </c>
      <c r="G278" s="155"/>
      <c r="H278" s="156"/>
    </row>
    <row r="279" s="2" customFormat="1" ht="16.8" customHeight="1">
      <c r="A279" s="38"/>
      <c r="B279" s="44"/>
      <c r="C279" s="309" t="s">
        <v>1</v>
      </c>
      <c r="D279" s="309" t="s">
        <v>3067</v>
      </c>
      <c r="E279" s="17" t="s">
        <v>1</v>
      </c>
      <c r="F279" s="310">
        <v>7</v>
      </c>
      <c r="G279" s="38"/>
      <c r="H279" s="44"/>
    </row>
    <row r="280" s="2" customFormat="1" ht="16.8" customHeight="1">
      <c r="A280" s="38"/>
      <c r="B280" s="44"/>
      <c r="C280" s="309" t="s">
        <v>1</v>
      </c>
      <c r="D280" s="309" t="s">
        <v>3068</v>
      </c>
      <c r="E280" s="17" t="s">
        <v>1</v>
      </c>
      <c r="F280" s="310">
        <v>2</v>
      </c>
      <c r="G280" s="38"/>
      <c r="H280" s="44"/>
    </row>
    <row r="281" s="2" customFormat="1" ht="16.8" customHeight="1">
      <c r="A281" s="38"/>
      <c r="B281" s="44"/>
      <c r="C281" s="311" t="s">
        <v>3010</v>
      </c>
      <c r="D281" s="38"/>
      <c r="E281" s="38"/>
      <c r="F281" s="38"/>
      <c r="G281" s="38"/>
      <c r="H281" s="44"/>
    </row>
    <row r="282" s="2" customFormat="1" ht="16.8" customHeight="1">
      <c r="A282" s="38"/>
      <c r="B282" s="44"/>
      <c r="C282" s="309" t="s">
        <v>1119</v>
      </c>
      <c r="D282" s="309" t="s">
        <v>1120</v>
      </c>
      <c r="E282" s="17" t="s">
        <v>416</v>
      </c>
      <c r="F282" s="310">
        <v>9</v>
      </c>
      <c r="G282" s="38"/>
      <c r="H282" s="44"/>
    </row>
    <row r="283" s="8" customFormat="1" ht="16.8" customHeight="1">
      <c r="A283" s="155"/>
      <c r="B283" s="156"/>
      <c r="C283" s="306" t="s">
        <v>234</v>
      </c>
      <c r="D283" s="307" t="s">
        <v>235</v>
      </c>
      <c r="E283" s="307" t="s">
        <v>1</v>
      </c>
      <c r="F283" s="308">
        <v>17.683</v>
      </c>
      <c r="G283" s="155"/>
      <c r="H283" s="156"/>
    </row>
    <row r="284" s="2" customFormat="1" ht="16.8" customHeight="1">
      <c r="A284" s="38"/>
      <c r="B284" s="44"/>
      <c r="C284" s="309" t="s">
        <v>1</v>
      </c>
      <c r="D284" s="309" t="s">
        <v>1359</v>
      </c>
      <c r="E284" s="17" t="s">
        <v>1</v>
      </c>
      <c r="F284" s="310">
        <v>0</v>
      </c>
      <c r="G284" s="38"/>
      <c r="H284" s="44"/>
    </row>
    <row r="285" s="2" customFormat="1" ht="16.8" customHeight="1">
      <c r="A285" s="38"/>
      <c r="B285" s="44"/>
      <c r="C285" s="309" t="s">
        <v>1</v>
      </c>
      <c r="D285" s="309" t="s">
        <v>3069</v>
      </c>
      <c r="E285" s="17" t="s">
        <v>1</v>
      </c>
      <c r="F285" s="310">
        <v>17.683</v>
      </c>
      <c r="G285" s="38"/>
      <c r="H285" s="44"/>
    </row>
    <row r="286" s="2" customFormat="1" ht="16.8" customHeight="1">
      <c r="A286" s="38"/>
      <c r="B286" s="44"/>
      <c r="C286" s="311" t="s">
        <v>3010</v>
      </c>
      <c r="D286" s="38"/>
      <c r="E286" s="38"/>
      <c r="F286" s="38"/>
      <c r="G286" s="38"/>
      <c r="H286" s="44"/>
    </row>
    <row r="287" s="2" customFormat="1" ht="16.8" customHeight="1">
      <c r="A287" s="38"/>
      <c r="B287" s="44"/>
      <c r="C287" s="309" t="s">
        <v>1356</v>
      </c>
      <c r="D287" s="309" t="s">
        <v>1357</v>
      </c>
      <c r="E287" s="17" t="s">
        <v>354</v>
      </c>
      <c r="F287" s="310">
        <v>17.683</v>
      </c>
      <c r="G287" s="38"/>
      <c r="H287" s="44"/>
    </row>
    <row r="288" s="8" customFormat="1" ht="16.8" customHeight="1">
      <c r="A288" s="155"/>
      <c r="B288" s="156"/>
      <c r="C288" s="306" t="s">
        <v>237</v>
      </c>
      <c r="D288" s="307" t="s">
        <v>238</v>
      </c>
      <c r="E288" s="307" t="s">
        <v>1</v>
      </c>
      <c r="F288" s="308">
        <v>6.673</v>
      </c>
      <c r="G288" s="155"/>
      <c r="H288" s="156"/>
    </row>
    <row r="289" s="2" customFormat="1" ht="16.8" customHeight="1">
      <c r="A289" s="38"/>
      <c r="B289" s="44"/>
      <c r="C289" s="309" t="s">
        <v>1</v>
      </c>
      <c r="D289" s="309" t="s">
        <v>239</v>
      </c>
      <c r="E289" s="17" t="s">
        <v>1</v>
      </c>
      <c r="F289" s="310">
        <v>6.673</v>
      </c>
      <c r="G289" s="38"/>
      <c r="H289" s="44"/>
    </row>
    <row r="290" s="2" customFormat="1" ht="16.8" customHeight="1">
      <c r="A290" s="38"/>
      <c r="B290" s="44"/>
      <c r="C290" s="311" t="s">
        <v>3010</v>
      </c>
      <c r="D290" s="38"/>
      <c r="E290" s="38"/>
      <c r="F290" s="38"/>
      <c r="G290" s="38"/>
      <c r="H290" s="44"/>
    </row>
    <row r="291" s="2" customFormat="1" ht="16.8" customHeight="1">
      <c r="A291" s="38"/>
      <c r="B291" s="44"/>
      <c r="C291" s="309" t="s">
        <v>1366</v>
      </c>
      <c r="D291" s="309" t="s">
        <v>1367</v>
      </c>
      <c r="E291" s="17" t="s">
        <v>422</v>
      </c>
      <c r="F291" s="310">
        <v>6.673</v>
      </c>
      <c r="G291" s="38"/>
      <c r="H291" s="44"/>
    </row>
    <row r="292" s="8" customFormat="1" ht="16.8" customHeight="1">
      <c r="A292" s="155"/>
      <c r="B292" s="156"/>
      <c r="C292" s="306" t="s">
        <v>240</v>
      </c>
      <c r="D292" s="307" t="s">
        <v>241</v>
      </c>
      <c r="E292" s="307" t="s">
        <v>1</v>
      </c>
      <c r="F292" s="308">
        <v>323.94900000000001</v>
      </c>
      <c r="G292" s="155"/>
      <c r="H292" s="156"/>
    </row>
    <row r="293" s="2" customFormat="1" ht="16.8" customHeight="1">
      <c r="A293" s="38"/>
      <c r="B293" s="44"/>
      <c r="C293" s="309" t="s">
        <v>1</v>
      </c>
      <c r="D293" s="309" t="s">
        <v>800</v>
      </c>
      <c r="E293" s="17" t="s">
        <v>1</v>
      </c>
      <c r="F293" s="310">
        <v>0</v>
      </c>
      <c r="G293" s="38"/>
      <c r="H293" s="44"/>
    </row>
    <row r="294" s="2" customFormat="1" ht="16.8" customHeight="1">
      <c r="A294" s="38"/>
      <c r="B294" s="44"/>
      <c r="C294" s="309" t="s">
        <v>1</v>
      </c>
      <c r="D294" s="309" t="s">
        <v>580</v>
      </c>
      <c r="E294" s="17" t="s">
        <v>1</v>
      </c>
      <c r="F294" s="310">
        <v>0</v>
      </c>
      <c r="G294" s="38"/>
      <c r="H294" s="44"/>
    </row>
    <row r="295" s="2" customFormat="1" ht="16.8" customHeight="1">
      <c r="A295" s="38"/>
      <c r="B295" s="44"/>
      <c r="C295" s="309" t="s">
        <v>1</v>
      </c>
      <c r="D295" s="309" t="s">
        <v>3070</v>
      </c>
      <c r="E295" s="17" t="s">
        <v>1</v>
      </c>
      <c r="F295" s="310">
        <v>200.75100000000001</v>
      </c>
      <c r="G295" s="38"/>
      <c r="H295" s="44"/>
    </row>
    <row r="296" s="2" customFormat="1" ht="16.8" customHeight="1">
      <c r="A296" s="38"/>
      <c r="B296" s="44"/>
      <c r="C296" s="309" t="s">
        <v>1</v>
      </c>
      <c r="D296" s="309" t="s">
        <v>480</v>
      </c>
      <c r="E296" s="17" t="s">
        <v>1</v>
      </c>
      <c r="F296" s="310">
        <v>0</v>
      </c>
      <c r="G296" s="38"/>
      <c r="H296" s="44"/>
    </row>
    <row r="297" s="2" customFormat="1" ht="16.8" customHeight="1">
      <c r="A297" s="38"/>
      <c r="B297" s="44"/>
      <c r="C297" s="309" t="s">
        <v>1</v>
      </c>
      <c r="D297" s="309" t="s">
        <v>802</v>
      </c>
      <c r="E297" s="17" t="s">
        <v>1</v>
      </c>
      <c r="F297" s="310">
        <v>-5.5890000000000004</v>
      </c>
      <c r="G297" s="38"/>
      <c r="H297" s="44"/>
    </row>
    <row r="298" s="2" customFormat="1" ht="16.8" customHeight="1">
      <c r="A298" s="38"/>
      <c r="B298" s="44"/>
      <c r="C298" s="309" t="s">
        <v>1</v>
      </c>
      <c r="D298" s="309" t="s">
        <v>803</v>
      </c>
      <c r="E298" s="17" t="s">
        <v>1</v>
      </c>
      <c r="F298" s="310">
        <v>-4.968</v>
      </c>
      <c r="G298" s="38"/>
      <c r="H298" s="44"/>
    </row>
    <row r="299" s="2" customFormat="1" ht="16.8" customHeight="1">
      <c r="A299" s="38"/>
      <c r="B299" s="44"/>
      <c r="C299" s="309" t="s">
        <v>1</v>
      </c>
      <c r="D299" s="309" t="s">
        <v>804</v>
      </c>
      <c r="E299" s="17" t="s">
        <v>1</v>
      </c>
      <c r="F299" s="310">
        <v>-12.960000000000001</v>
      </c>
      <c r="G299" s="38"/>
      <c r="H299" s="44"/>
    </row>
    <row r="300" s="2" customFormat="1" ht="16.8" customHeight="1">
      <c r="A300" s="38"/>
      <c r="B300" s="44"/>
      <c r="C300" s="309" t="s">
        <v>1</v>
      </c>
      <c r="D300" s="309" t="s">
        <v>805</v>
      </c>
      <c r="E300" s="17" t="s">
        <v>1</v>
      </c>
      <c r="F300" s="310">
        <v>-1.3799999999999999</v>
      </c>
      <c r="G300" s="38"/>
      <c r="H300" s="44"/>
    </row>
    <row r="301" s="2" customFormat="1" ht="16.8" customHeight="1">
      <c r="A301" s="38"/>
      <c r="B301" s="44"/>
      <c r="C301" s="309" t="s">
        <v>1</v>
      </c>
      <c r="D301" s="309" t="s">
        <v>806</v>
      </c>
      <c r="E301" s="17" t="s">
        <v>1</v>
      </c>
      <c r="F301" s="310">
        <v>-1.44</v>
      </c>
      <c r="G301" s="38"/>
      <c r="H301" s="44"/>
    </row>
    <row r="302" s="2" customFormat="1" ht="16.8" customHeight="1">
      <c r="A302" s="38"/>
      <c r="B302" s="44"/>
      <c r="C302" s="309" t="s">
        <v>1</v>
      </c>
      <c r="D302" s="309" t="s">
        <v>807</v>
      </c>
      <c r="E302" s="17" t="s">
        <v>1</v>
      </c>
      <c r="F302" s="310">
        <v>-1.6799999999999999</v>
      </c>
      <c r="G302" s="38"/>
      <c r="H302" s="44"/>
    </row>
    <row r="303" s="2" customFormat="1" ht="16.8" customHeight="1">
      <c r="A303" s="38"/>
      <c r="B303" s="44"/>
      <c r="C303" s="309" t="s">
        <v>1</v>
      </c>
      <c r="D303" s="309" t="s">
        <v>808</v>
      </c>
      <c r="E303" s="17" t="s">
        <v>1</v>
      </c>
      <c r="F303" s="310">
        <v>-1.44</v>
      </c>
      <c r="G303" s="38"/>
      <c r="H303" s="44"/>
    </row>
    <row r="304" s="2" customFormat="1" ht="16.8" customHeight="1">
      <c r="A304" s="38"/>
      <c r="B304" s="44"/>
      <c r="C304" s="309" t="s">
        <v>1</v>
      </c>
      <c r="D304" s="309" t="s">
        <v>809</v>
      </c>
      <c r="E304" s="17" t="s">
        <v>1</v>
      </c>
      <c r="F304" s="310">
        <v>-3.726</v>
      </c>
      <c r="G304" s="38"/>
      <c r="H304" s="44"/>
    </row>
    <row r="305" s="2" customFormat="1" ht="16.8" customHeight="1">
      <c r="A305" s="38"/>
      <c r="B305" s="44"/>
      <c r="C305" s="309" t="s">
        <v>1</v>
      </c>
      <c r="D305" s="309" t="s">
        <v>582</v>
      </c>
      <c r="E305" s="17" t="s">
        <v>1</v>
      </c>
      <c r="F305" s="310">
        <v>0</v>
      </c>
      <c r="G305" s="38"/>
      <c r="H305" s="44"/>
    </row>
    <row r="306" s="2" customFormat="1" ht="16.8" customHeight="1">
      <c r="A306" s="38"/>
      <c r="B306" s="44"/>
      <c r="C306" s="309" t="s">
        <v>1</v>
      </c>
      <c r="D306" s="309" t="s">
        <v>3071</v>
      </c>
      <c r="E306" s="17" t="s">
        <v>1</v>
      </c>
      <c r="F306" s="310">
        <v>154.74100000000001</v>
      </c>
      <c r="G306" s="38"/>
      <c r="H306" s="44"/>
    </row>
    <row r="307" s="2" customFormat="1" ht="16.8" customHeight="1">
      <c r="A307" s="38"/>
      <c r="B307" s="44"/>
      <c r="C307" s="309" t="s">
        <v>1</v>
      </c>
      <c r="D307" s="309" t="s">
        <v>480</v>
      </c>
      <c r="E307" s="17" t="s">
        <v>1</v>
      </c>
      <c r="F307" s="310">
        <v>0</v>
      </c>
      <c r="G307" s="38"/>
      <c r="H307" s="44"/>
    </row>
    <row r="308" s="2" customFormat="1" ht="16.8" customHeight="1">
      <c r="A308" s="38"/>
      <c r="B308" s="44"/>
      <c r="C308" s="309" t="s">
        <v>1</v>
      </c>
      <c r="D308" s="309" t="s">
        <v>811</v>
      </c>
      <c r="E308" s="17" t="s">
        <v>1</v>
      </c>
      <c r="F308" s="310">
        <v>-6.7199999999999998</v>
      </c>
      <c r="G308" s="38"/>
      <c r="H308" s="44"/>
    </row>
    <row r="309" s="2" customFormat="1" ht="16.8" customHeight="1">
      <c r="A309" s="38"/>
      <c r="B309" s="44"/>
      <c r="C309" s="309" t="s">
        <v>1</v>
      </c>
      <c r="D309" s="309" t="s">
        <v>812</v>
      </c>
      <c r="E309" s="17" t="s">
        <v>1</v>
      </c>
      <c r="F309" s="310">
        <v>-7.2000000000000002</v>
      </c>
      <c r="G309" s="38"/>
      <c r="H309" s="44"/>
    </row>
    <row r="310" s="2" customFormat="1" ht="16.8" customHeight="1">
      <c r="A310" s="38"/>
      <c r="B310" s="44"/>
      <c r="C310" s="309" t="s">
        <v>1</v>
      </c>
      <c r="D310" s="309" t="s">
        <v>808</v>
      </c>
      <c r="E310" s="17" t="s">
        <v>1</v>
      </c>
      <c r="F310" s="310">
        <v>-1.44</v>
      </c>
      <c r="G310" s="38"/>
      <c r="H310" s="44"/>
    </row>
    <row r="311" s="2" customFormat="1" ht="16.8" customHeight="1">
      <c r="A311" s="38"/>
      <c r="B311" s="44"/>
      <c r="C311" s="309" t="s">
        <v>1</v>
      </c>
      <c r="D311" s="309" t="s">
        <v>813</v>
      </c>
      <c r="E311" s="17" t="s">
        <v>1</v>
      </c>
      <c r="F311" s="310">
        <v>0</v>
      </c>
      <c r="G311" s="38"/>
      <c r="H311" s="44"/>
    </row>
    <row r="312" s="2" customFormat="1" ht="16.8" customHeight="1">
      <c r="A312" s="38"/>
      <c r="B312" s="44"/>
      <c r="C312" s="309" t="s">
        <v>1</v>
      </c>
      <c r="D312" s="309" t="s">
        <v>582</v>
      </c>
      <c r="E312" s="17" t="s">
        <v>1</v>
      </c>
      <c r="F312" s="310">
        <v>0</v>
      </c>
      <c r="G312" s="38"/>
      <c r="H312" s="44"/>
    </row>
    <row r="313" s="2" customFormat="1" ht="16.8" customHeight="1">
      <c r="A313" s="38"/>
      <c r="B313" s="44"/>
      <c r="C313" s="309" t="s">
        <v>1</v>
      </c>
      <c r="D313" s="309" t="s">
        <v>3072</v>
      </c>
      <c r="E313" s="17" t="s">
        <v>1</v>
      </c>
      <c r="F313" s="310">
        <v>68.400000000000006</v>
      </c>
      <c r="G313" s="38"/>
      <c r="H313" s="44"/>
    </row>
    <row r="314" s="2" customFormat="1" ht="16.8" customHeight="1">
      <c r="A314" s="38"/>
      <c r="B314" s="44"/>
      <c r="C314" s="309" t="s">
        <v>1</v>
      </c>
      <c r="D314" s="309" t="s">
        <v>480</v>
      </c>
      <c r="E314" s="17" t="s">
        <v>1</v>
      </c>
      <c r="F314" s="310">
        <v>0</v>
      </c>
      <c r="G314" s="38"/>
      <c r="H314" s="44"/>
    </row>
    <row r="315" s="2" customFormat="1" ht="16.8" customHeight="1">
      <c r="A315" s="38"/>
      <c r="B315" s="44"/>
      <c r="C315" s="309" t="s">
        <v>1</v>
      </c>
      <c r="D315" s="309" t="s">
        <v>815</v>
      </c>
      <c r="E315" s="17" t="s">
        <v>1</v>
      </c>
      <c r="F315" s="310">
        <v>-51.399999999999999</v>
      </c>
      <c r="G315" s="38"/>
      <c r="H315" s="44"/>
    </row>
    <row r="316" s="2" customFormat="1" ht="16.8" customHeight="1">
      <c r="A316" s="38"/>
      <c r="B316" s="44"/>
      <c r="C316" s="311" t="s">
        <v>3010</v>
      </c>
      <c r="D316" s="38"/>
      <c r="E316" s="38"/>
      <c r="F316" s="38"/>
      <c r="G316" s="38"/>
      <c r="H316" s="44"/>
    </row>
    <row r="317" s="2" customFormat="1">
      <c r="A317" s="38"/>
      <c r="B317" s="44"/>
      <c r="C317" s="309" t="s">
        <v>1004</v>
      </c>
      <c r="D317" s="309" t="s">
        <v>1005</v>
      </c>
      <c r="E317" s="17" t="s">
        <v>354</v>
      </c>
      <c r="F317" s="310">
        <v>323.94900000000001</v>
      </c>
      <c r="G317" s="38"/>
      <c r="H317" s="44"/>
    </row>
    <row r="318" s="8" customFormat="1" ht="16.8" customHeight="1">
      <c r="A318" s="155"/>
      <c r="B318" s="156"/>
      <c r="C318" s="306" t="s">
        <v>243</v>
      </c>
      <c r="D318" s="307" t="s">
        <v>244</v>
      </c>
      <c r="E318" s="307" t="s">
        <v>1</v>
      </c>
      <c r="F318" s="308">
        <v>17</v>
      </c>
      <c r="G318" s="155"/>
      <c r="H318" s="156"/>
    </row>
    <row r="319" s="2" customFormat="1" ht="16.8" customHeight="1">
      <c r="A319" s="38"/>
      <c r="B319" s="44"/>
      <c r="C319" s="309" t="s">
        <v>1</v>
      </c>
      <c r="D319" s="309" t="s">
        <v>828</v>
      </c>
      <c r="E319" s="17" t="s">
        <v>1</v>
      </c>
      <c r="F319" s="310">
        <v>0</v>
      </c>
      <c r="G319" s="38"/>
      <c r="H319" s="44"/>
    </row>
    <row r="320" s="2" customFormat="1" ht="16.8" customHeight="1">
      <c r="A320" s="38"/>
      <c r="B320" s="44"/>
      <c r="C320" s="309" t="s">
        <v>1</v>
      </c>
      <c r="D320" s="309" t="s">
        <v>3072</v>
      </c>
      <c r="E320" s="17" t="s">
        <v>1</v>
      </c>
      <c r="F320" s="310">
        <v>68.400000000000006</v>
      </c>
      <c r="G320" s="38"/>
      <c r="H320" s="44"/>
    </row>
    <row r="321" s="2" customFormat="1" ht="16.8" customHeight="1">
      <c r="A321" s="38"/>
      <c r="B321" s="44"/>
      <c r="C321" s="309" t="s">
        <v>1</v>
      </c>
      <c r="D321" s="309" t="s">
        <v>480</v>
      </c>
      <c r="E321" s="17" t="s">
        <v>1</v>
      </c>
      <c r="F321" s="310">
        <v>0</v>
      </c>
      <c r="G321" s="38"/>
      <c r="H321" s="44"/>
    </row>
    <row r="322" s="2" customFormat="1" ht="16.8" customHeight="1">
      <c r="A322" s="38"/>
      <c r="B322" s="44"/>
      <c r="C322" s="309" t="s">
        <v>1</v>
      </c>
      <c r="D322" s="309" t="s">
        <v>815</v>
      </c>
      <c r="E322" s="17" t="s">
        <v>1</v>
      </c>
      <c r="F322" s="310">
        <v>-51.399999999999999</v>
      </c>
      <c r="G322" s="38"/>
      <c r="H322" s="44"/>
    </row>
    <row r="323" s="2" customFormat="1" ht="16.8" customHeight="1">
      <c r="A323" s="38"/>
      <c r="B323" s="44"/>
      <c r="C323" s="311" t="s">
        <v>3010</v>
      </c>
      <c r="D323" s="38"/>
      <c r="E323" s="38"/>
      <c r="F323" s="38"/>
      <c r="G323" s="38"/>
      <c r="H323" s="44"/>
    </row>
    <row r="324" s="2" customFormat="1" ht="16.8" customHeight="1">
      <c r="A324" s="38"/>
      <c r="B324" s="44"/>
      <c r="C324" s="309" t="s">
        <v>825</v>
      </c>
      <c r="D324" s="309" t="s">
        <v>826</v>
      </c>
      <c r="E324" s="17" t="s">
        <v>354</v>
      </c>
      <c r="F324" s="310">
        <v>17</v>
      </c>
      <c r="G324" s="38"/>
      <c r="H324" s="44"/>
    </row>
    <row r="325" s="8" customFormat="1" ht="16.8" customHeight="1">
      <c r="A325" s="155"/>
      <c r="B325" s="156"/>
      <c r="C325" s="306" t="s">
        <v>245</v>
      </c>
      <c r="D325" s="307" t="s">
        <v>246</v>
      </c>
      <c r="E325" s="307" t="s">
        <v>1</v>
      </c>
      <c r="F325" s="308">
        <v>401</v>
      </c>
      <c r="G325" s="155"/>
      <c r="H325" s="156"/>
    </row>
    <row r="326" s="2" customFormat="1" ht="16.8" customHeight="1">
      <c r="A326" s="38"/>
      <c r="B326" s="44"/>
      <c r="C326" s="309" t="s">
        <v>1</v>
      </c>
      <c r="D326" s="309" t="s">
        <v>478</v>
      </c>
      <c r="E326" s="17" t="s">
        <v>1</v>
      </c>
      <c r="F326" s="310">
        <v>0</v>
      </c>
      <c r="G326" s="38"/>
      <c r="H326" s="44"/>
    </row>
    <row r="327" s="2" customFormat="1" ht="16.8" customHeight="1">
      <c r="A327" s="38"/>
      <c r="B327" s="44"/>
      <c r="C327" s="309" t="s">
        <v>1</v>
      </c>
      <c r="D327" s="309" t="s">
        <v>3073</v>
      </c>
      <c r="E327" s="17" t="s">
        <v>1</v>
      </c>
      <c r="F327" s="310">
        <v>505.33999999999998</v>
      </c>
      <c r="G327" s="38"/>
      <c r="H327" s="44"/>
    </row>
    <row r="328" s="2" customFormat="1" ht="16.8" customHeight="1">
      <c r="A328" s="38"/>
      <c r="B328" s="44"/>
      <c r="C328" s="309" t="s">
        <v>1</v>
      </c>
      <c r="D328" s="309" t="s">
        <v>480</v>
      </c>
      <c r="E328" s="17" t="s">
        <v>1</v>
      </c>
      <c r="F328" s="310">
        <v>0</v>
      </c>
      <c r="G328" s="38"/>
      <c r="H328" s="44"/>
    </row>
    <row r="329" s="2" customFormat="1">
      <c r="A329" s="38"/>
      <c r="B329" s="44"/>
      <c r="C329" s="309" t="s">
        <v>1</v>
      </c>
      <c r="D329" s="309" t="s">
        <v>3074</v>
      </c>
      <c r="E329" s="17" t="s">
        <v>1</v>
      </c>
      <c r="F329" s="310">
        <v>-104.34</v>
      </c>
      <c r="G329" s="38"/>
      <c r="H329" s="44"/>
    </row>
    <row r="330" s="2" customFormat="1" ht="16.8" customHeight="1">
      <c r="A330" s="38"/>
      <c r="B330" s="44"/>
      <c r="C330" s="311" t="s">
        <v>3010</v>
      </c>
      <c r="D330" s="38"/>
      <c r="E330" s="38"/>
      <c r="F330" s="38"/>
      <c r="G330" s="38"/>
      <c r="H330" s="44"/>
    </row>
    <row r="331" s="2" customFormat="1">
      <c r="A331" s="38"/>
      <c r="B331" s="44"/>
      <c r="C331" s="309" t="s">
        <v>475</v>
      </c>
      <c r="D331" s="309" t="s">
        <v>476</v>
      </c>
      <c r="E331" s="17" t="s">
        <v>354</v>
      </c>
      <c r="F331" s="310">
        <v>401</v>
      </c>
      <c r="G331" s="38"/>
      <c r="H331" s="44"/>
    </row>
    <row r="332" s="8" customFormat="1" ht="16.8" customHeight="1">
      <c r="A332" s="155"/>
      <c r="B332" s="156"/>
      <c r="C332" s="306" t="s">
        <v>248</v>
      </c>
      <c r="D332" s="307" t="s">
        <v>249</v>
      </c>
      <c r="E332" s="307" t="s">
        <v>1</v>
      </c>
      <c r="F332" s="308">
        <v>95.329999999999998</v>
      </c>
      <c r="G332" s="155"/>
      <c r="H332" s="156"/>
    </row>
    <row r="333" s="2" customFormat="1" ht="16.8" customHeight="1">
      <c r="A333" s="38"/>
      <c r="B333" s="44"/>
      <c r="C333" s="309" t="s">
        <v>1</v>
      </c>
      <c r="D333" s="309" t="s">
        <v>491</v>
      </c>
      <c r="E333" s="17" t="s">
        <v>1</v>
      </c>
      <c r="F333" s="310">
        <v>0</v>
      </c>
      <c r="G333" s="38"/>
      <c r="H333" s="44"/>
    </row>
    <row r="334" s="2" customFormat="1" ht="16.8" customHeight="1">
      <c r="A334" s="38"/>
      <c r="B334" s="44"/>
      <c r="C334" s="309" t="s">
        <v>1</v>
      </c>
      <c r="D334" s="309" t="s">
        <v>3075</v>
      </c>
      <c r="E334" s="17" t="s">
        <v>1</v>
      </c>
      <c r="F334" s="310">
        <v>95.329999999999998</v>
      </c>
      <c r="G334" s="38"/>
      <c r="H334" s="44"/>
    </row>
    <row r="335" s="2" customFormat="1" ht="16.8" customHeight="1">
      <c r="A335" s="38"/>
      <c r="B335" s="44"/>
      <c r="C335" s="311" t="s">
        <v>3010</v>
      </c>
      <c r="D335" s="38"/>
      <c r="E335" s="38"/>
      <c r="F335" s="38"/>
      <c r="G335" s="38"/>
      <c r="H335" s="44"/>
    </row>
    <row r="336" s="2" customFormat="1" ht="16.8" customHeight="1">
      <c r="A336" s="38"/>
      <c r="B336" s="44"/>
      <c r="C336" s="309" t="s">
        <v>488</v>
      </c>
      <c r="D336" s="309" t="s">
        <v>489</v>
      </c>
      <c r="E336" s="17" t="s">
        <v>354</v>
      </c>
      <c r="F336" s="310">
        <v>95.329999999999998</v>
      </c>
      <c r="G336" s="38"/>
      <c r="H336" s="44"/>
    </row>
    <row r="337" s="8" customFormat="1" ht="16.8" customHeight="1">
      <c r="A337" s="155"/>
      <c r="B337" s="156"/>
      <c r="C337" s="306" t="s">
        <v>3076</v>
      </c>
      <c r="D337" s="307" t="s">
        <v>3077</v>
      </c>
      <c r="E337" s="307" t="s">
        <v>1</v>
      </c>
      <c r="F337" s="308">
        <v>12.125999999999999</v>
      </c>
      <c r="G337" s="155"/>
      <c r="H337" s="156"/>
    </row>
    <row r="338" s="2" customFormat="1" ht="16.8" customHeight="1">
      <c r="A338" s="38"/>
      <c r="B338" s="44"/>
      <c r="C338" s="309" t="s">
        <v>1</v>
      </c>
      <c r="D338" s="309" t="s">
        <v>3078</v>
      </c>
      <c r="E338" s="17" t="s">
        <v>1</v>
      </c>
      <c r="F338" s="310">
        <v>0</v>
      </c>
      <c r="G338" s="38"/>
      <c r="H338" s="44"/>
    </row>
    <row r="339" s="2" customFormat="1" ht="16.8" customHeight="1">
      <c r="A339" s="38"/>
      <c r="B339" s="44"/>
      <c r="C339" s="309" t="s">
        <v>1</v>
      </c>
      <c r="D339" s="309" t="s">
        <v>3079</v>
      </c>
      <c r="E339" s="17" t="s">
        <v>1</v>
      </c>
      <c r="F339" s="310">
        <v>12.125999999999999</v>
      </c>
      <c r="G339" s="38"/>
      <c r="H339" s="44"/>
    </row>
    <row r="340" s="8" customFormat="1" ht="16.8" customHeight="1">
      <c r="A340" s="155"/>
      <c r="B340" s="156"/>
      <c r="C340" s="306" t="s">
        <v>251</v>
      </c>
      <c r="D340" s="307" t="s">
        <v>252</v>
      </c>
      <c r="E340" s="307" t="s">
        <v>1</v>
      </c>
      <c r="F340" s="308">
        <v>288.37599999999998</v>
      </c>
      <c r="G340" s="155"/>
      <c r="H340" s="156"/>
    </row>
    <row r="341" s="2" customFormat="1" ht="16.8" customHeight="1">
      <c r="A341" s="38"/>
      <c r="B341" s="44"/>
      <c r="C341" s="309" t="s">
        <v>1</v>
      </c>
      <c r="D341" s="309" t="s">
        <v>580</v>
      </c>
      <c r="E341" s="17" t="s">
        <v>1</v>
      </c>
      <c r="F341" s="310">
        <v>0</v>
      </c>
      <c r="G341" s="38"/>
      <c r="H341" s="44"/>
    </row>
    <row r="342" s="2" customFormat="1">
      <c r="A342" s="38"/>
      <c r="B342" s="44"/>
      <c r="C342" s="309" t="s">
        <v>1</v>
      </c>
      <c r="D342" s="309" t="s">
        <v>3080</v>
      </c>
      <c r="E342" s="17" t="s">
        <v>1</v>
      </c>
      <c r="F342" s="310">
        <v>161.97</v>
      </c>
      <c r="G342" s="38"/>
      <c r="H342" s="44"/>
    </row>
    <row r="343" s="2" customFormat="1" ht="16.8" customHeight="1">
      <c r="A343" s="38"/>
      <c r="B343" s="44"/>
      <c r="C343" s="309" t="s">
        <v>1</v>
      </c>
      <c r="D343" s="309" t="s">
        <v>582</v>
      </c>
      <c r="E343" s="17" t="s">
        <v>1</v>
      </c>
      <c r="F343" s="310">
        <v>0</v>
      </c>
      <c r="G343" s="38"/>
      <c r="H343" s="44"/>
    </row>
    <row r="344" s="2" customFormat="1">
      <c r="A344" s="38"/>
      <c r="B344" s="44"/>
      <c r="C344" s="309" t="s">
        <v>1</v>
      </c>
      <c r="D344" s="309" t="s">
        <v>3081</v>
      </c>
      <c r="E344" s="17" t="s">
        <v>1</v>
      </c>
      <c r="F344" s="310">
        <v>126.40600000000001</v>
      </c>
      <c r="G344" s="38"/>
      <c r="H344" s="44"/>
    </row>
    <row r="345" s="2" customFormat="1" ht="16.8" customHeight="1">
      <c r="A345" s="38"/>
      <c r="B345" s="44"/>
      <c r="C345" s="311" t="s">
        <v>3010</v>
      </c>
      <c r="D345" s="38"/>
      <c r="E345" s="38"/>
      <c r="F345" s="38"/>
      <c r="G345" s="38"/>
      <c r="H345" s="44"/>
    </row>
    <row r="346" s="2" customFormat="1" ht="16.8" customHeight="1">
      <c r="A346" s="38"/>
      <c r="B346" s="44"/>
      <c r="C346" s="309" t="s">
        <v>982</v>
      </c>
      <c r="D346" s="309" t="s">
        <v>983</v>
      </c>
      <c r="E346" s="17" t="s">
        <v>422</v>
      </c>
      <c r="F346" s="310">
        <v>288.37599999999998</v>
      </c>
      <c r="G346" s="38"/>
      <c r="H346" s="44"/>
    </row>
    <row r="347" s="8" customFormat="1" ht="16.8" customHeight="1">
      <c r="A347" s="155"/>
      <c r="B347" s="156"/>
      <c r="C347" s="306" t="s">
        <v>254</v>
      </c>
      <c r="D347" s="307" t="s">
        <v>255</v>
      </c>
      <c r="E347" s="307" t="s">
        <v>1</v>
      </c>
      <c r="F347" s="308">
        <v>199.74600000000001</v>
      </c>
      <c r="G347" s="155"/>
      <c r="H347" s="156"/>
    </row>
    <row r="348" s="2" customFormat="1" ht="16.8" customHeight="1">
      <c r="A348" s="38"/>
      <c r="B348" s="44"/>
      <c r="C348" s="309" t="s">
        <v>1</v>
      </c>
      <c r="D348" s="309" t="s">
        <v>580</v>
      </c>
      <c r="E348" s="17" t="s">
        <v>1</v>
      </c>
      <c r="F348" s="310">
        <v>0</v>
      </c>
      <c r="G348" s="38"/>
      <c r="H348" s="44"/>
    </row>
    <row r="349" s="2" customFormat="1">
      <c r="A349" s="38"/>
      <c r="B349" s="44"/>
      <c r="C349" s="309" t="s">
        <v>1</v>
      </c>
      <c r="D349" s="309" t="s">
        <v>3082</v>
      </c>
      <c r="E349" s="17" t="s">
        <v>1</v>
      </c>
      <c r="F349" s="310">
        <v>102.901</v>
      </c>
      <c r="G349" s="38"/>
      <c r="H349" s="44"/>
    </row>
    <row r="350" s="2" customFormat="1" ht="16.8" customHeight="1">
      <c r="A350" s="38"/>
      <c r="B350" s="44"/>
      <c r="C350" s="309" t="s">
        <v>1</v>
      </c>
      <c r="D350" s="309" t="s">
        <v>582</v>
      </c>
      <c r="E350" s="17" t="s">
        <v>1</v>
      </c>
      <c r="F350" s="310">
        <v>0</v>
      </c>
      <c r="G350" s="38"/>
      <c r="H350" s="44"/>
    </row>
    <row r="351" s="2" customFormat="1">
      <c r="A351" s="38"/>
      <c r="B351" s="44"/>
      <c r="C351" s="309" t="s">
        <v>1</v>
      </c>
      <c r="D351" s="309" t="s">
        <v>3083</v>
      </c>
      <c r="E351" s="17" t="s">
        <v>1</v>
      </c>
      <c r="F351" s="310">
        <v>96.844999999999999</v>
      </c>
      <c r="G351" s="38"/>
      <c r="H351" s="44"/>
    </row>
    <row r="352" s="2" customFormat="1" ht="16.8" customHeight="1">
      <c r="A352" s="38"/>
      <c r="B352" s="44"/>
      <c r="C352" s="311" t="s">
        <v>3010</v>
      </c>
      <c r="D352" s="38"/>
      <c r="E352" s="38"/>
      <c r="F352" s="38"/>
      <c r="G352" s="38"/>
      <c r="H352" s="44"/>
    </row>
    <row r="353" s="2" customFormat="1" ht="16.8" customHeight="1">
      <c r="A353" s="38"/>
      <c r="B353" s="44"/>
      <c r="C353" s="309" t="s">
        <v>1039</v>
      </c>
      <c r="D353" s="309" t="s">
        <v>1040</v>
      </c>
      <c r="E353" s="17" t="s">
        <v>422</v>
      </c>
      <c r="F353" s="310">
        <v>199.74600000000001</v>
      </c>
      <c r="G353" s="38"/>
      <c r="H353" s="44"/>
    </row>
    <row r="354" s="8" customFormat="1" ht="16.8" customHeight="1">
      <c r="A354" s="155"/>
      <c r="B354" s="156"/>
      <c r="C354" s="306" t="s">
        <v>257</v>
      </c>
      <c r="D354" s="307" t="s">
        <v>258</v>
      </c>
      <c r="E354" s="307" t="s">
        <v>1</v>
      </c>
      <c r="F354" s="308">
        <v>27</v>
      </c>
      <c r="G354" s="155"/>
      <c r="H354" s="156"/>
    </row>
    <row r="355" s="2" customFormat="1" ht="16.8" customHeight="1">
      <c r="A355" s="38"/>
      <c r="B355" s="44"/>
      <c r="C355" s="309" t="s">
        <v>1</v>
      </c>
      <c r="D355" s="309" t="s">
        <v>3084</v>
      </c>
      <c r="E355" s="17" t="s">
        <v>1</v>
      </c>
      <c r="F355" s="310">
        <v>14</v>
      </c>
      <c r="G355" s="38"/>
      <c r="H355" s="44"/>
    </row>
    <row r="356" s="2" customFormat="1" ht="16.8" customHeight="1">
      <c r="A356" s="38"/>
      <c r="B356" s="44"/>
      <c r="C356" s="309" t="s">
        <v>1</v>
      </c>
      <c r="D356" s="309" t="s">
        <v>3085</v>
      </c>
      <c r="E356" s="17" t="s">
        <v>1</v>
      </c>
      <c r="F356" s="310">
        <v>13</v>
      </c>
      <c r="G356" s="38"/>
      <c r="H356" s="44"/>
    </row>
    <row r="357" s="2" customFormat="1" ht="16.8" customHeight="1">
      <c r="A357" s="38"/>
      <c r="B357" s="44"/>
      <c r="C357" s="311" t="s">
        <v>3010</v>
      </c>
      <c r="D357" s="38"/>
      <c r="E357" s="38"/>
      <c r="F357" s="38"/>
      <c r="G357" s="38"/>
      <c r="H357" s="44"/>
    </row>
    <row r="358" s="2" customFormat="1" ht="16.8" customHeight="1">
      <c r="A358" s="38"/>
      <c r="B358" s="44"/>
      <c r="C358" s="309" t="s">
        <v>1090</v>
      </c>
      <c r="D358" s="309" t="s">
        <v>1091</v>
      </c>
      <c r="E358" s="17" t="s">
        <v>416</v>
      </c>
      <c r="F358" s="310">
        <v>27</v>
      </c>
      <c r="G358" s="38"/>
      <c r="H358" s="44"/>
    </row>
    <row r="359" s="8" customFormat="1" ht="16.8" customHeight="1">
      <c r="A359" s="155"/>
      <c r="B359" s="156"/>
      <c r="C359" s="306" t="s">
        <v>3086</v>
      </c>
      <c r="D359" s="307" t="s">
        <v>3087</v>
      </c>
      <c r="E359" s="307" t="s">
        <v>1</v>
      </c>
      <c r="F359" s="308">
        <v>67.670000000000002</v>
      </c>
      <c r="G359" s="155"/>
      <c r="H359" s="156"/>
    </row>
    <row r="360" s="2" customFormat="1" ht="16.8" customHeight="1">
      <c r="A360" s="38"/>
      <c r="B360" s="44"/>
      <c r="C360" s="309" t="s">
        <v>1</v>
      </c>
      <c r="D360" s="309" t="s">
        <v>580</v>
      </c>
      <c r="E360" s="17" t="s">
        <v>1</v>
      </c>
      <c r="F360" s="310">
        <v>0</v>
      </c>
      <c r="G360" s="38"/>
      <c r="H360" s="44"/>
    </row>
    <row r="361" s="2" customFormat="1" ht="16.8" customHeight="1">
      <c r="A361" s="38"/>
      <c r="B361" s="44"/>
      <c r="C361" s="309" t="s">
        <v>1</v>
      </c>
      <c r="D361" s="309" t="s">
        <v>3088</v>
      </c>
      <c r="E361" s="17" t="s">
        <v>1</v>
      </c>
      <c r="F361" s="310">
        <v>50.109999999999999</v>
      </c>
      <c r="G361" s="38"/>
      <c r="H361" s="44"/>
    </row>
    <row r="362" s="2" customFormat="1" ht="16.8" customHeight="1">
      <c r="A362" s="38"/>
      <c r="B362" s="44"/>
      <c r="C362" s="309" t="s">
        <v>1</v>
      </c>
      <c r="D362" s="309" t="s">
        <v>582</v>
      </c>
      <c r="E362" s="17" t="s">
        <v>1</v>
      </c>
      <c r="F362" s="310">
        <v>0</v>
      </c>
      <c r="G362" s="38"/>
      <c r="H362" s="44"/>
    </row>
    <row r="363" s="2" customFormat="1" ht="16.8" customHeight="1">
      <c r="A363" s="38"/>
      <c r="B363" s="44"/>
      <c r="C363" s="309" t="s">
        <v>1</v>
      </c>
      <c r="D363" s="309" t="s">
        <v>3089</v>
      </c>
      <c r="E363" s="17" t="s">
        <v>1</v>
      </c>
      <c r="F363" s="310">
        <v>17.559999999999999</v>
      </c>
      <c r="G363" s="38"/>
      <c r="H363" s="44"/>
    </row>
    <row r="364" s="8" customFormat="1" ht="16.8" customHeight="1">
      <c r="A364" s="155"/>
      <c r="B364" s="156"/>
      <c r="C364" s="306" t="s">
        <v>260</v>
      </c>
      <c r="D364" s="307" t="s">
        <v>261</v>
      </c>
      <c r="E364" s="307" t="s">
        <v>1</v>
      </c>
      <c r="F364" s="308">
        <v>455.31999999999999</v>
      </c>
      <c r="G364" s="155"/>
      <c r="H364" s="156"/>
    </row>
    <row r="365" s="2" customFormat="1" ht="16.8" customHeight="1">
      <c r="A365" s="38"/>
      <c r="B365" s="44"/>
      <c r="C365" s="309" t="s">
        <v>1</v>
      </c>
      <c r="D365" s="309" t="s">
        <v>580</v>
      </c>
      <c r="E365" s="17" t="s">
        <v>1</v>
      </c>
      <c r="F365" s="310">
        <v>0</v>
      </c>
      <c r="G365" s="38"/>
      <c r="H365" s="44"/>
    </row>
    <row r="366" s="2" customFormat="1" ht="16.8" customHeight="1">
      <c r="A366" s="38"/>
      <c r="B366" s="44"/>
      <c r="C366" s="309" t="s">
        <v>1</v>
      </c>
      <c r="D366" s="309" t="s">
        <v>3090</v>
      </c>
      <c r="E366" s="17" t="s">
        <v>1</v>
      </c>
      <c r="F366" s="310">
        <v>215.02000000000001</v>
      </c>
      <c r="G366" s="38"/>
      <c r="H366" s="44"/>
    </row>
    <row r="367" s="2" customFormat="1" ht="16.8" customHeight="1">
      <c r="A367" s="38"/>
      <c r="B367" s="44"/>
      <c r="C367" s="309" t="s">
        <v>1</v>
      </c>
      <c r="D367" s="309" t="s">
        <v>582</v>
      </c>
      <c r="E367" s="17" t="s">
        <v>1</v>
      </c>
      <c r="F367" s="310">
        <v>0</v>
      </c>
      <c r="G367" s="38"/>
      <c r="H367" s="44"/>
    </row>
    <row r="368" s="2" customFormat="1" ht="16.8" customHeight="1">
      <c r="A368" s="38"/>
      <c r="B368" s="44"/>
      <c r="C368" s="309" t="s">
        <v>1</v>
      </c>
      <c r="D368" s="309" t="s">
        <v>3091</v>
      </c>
      <c r="E368" s="17" t="s">
        <v>1</v>
      </c>
      <c r="F368" s="310">
        <v>240.30000000000001</v>
      </c>
      <c r="G368" s="38"/>
      <c r="H368" s="44"/>
    </row>
    <row r="369" s="2" customFormat="1" ht="16.8" customHeight="1">
      <c r="A369" s="38"/>
      <c r="B369" s="44"/>
      <c r="C369" s="311" t="s">
        <v>3010</v>
      </c>
      <c r="D369" s="38"/>
      <c r="E369" s="38"/>
      <c r="F369" s="38"/>
      <c r="G369" s="38"/>
      <c r="H369" s="44"/>
    </row>
    <row r="370" s="2" customFormat="1" ht="16.8" customHeight="1">
      <c r="A370" s="38"/>
      <c r="B370" s="44"/>
      <c r="C370" s="309" t="s">
        <v>1045</v>
      </c>
      <c r="D370" s="309" t="s">
        <v>1046</v>
      </c>
      <c r="E370" s="17" t="s">
        <v>354</v>
      </c>
      <c r="F370" s="310">
        <v>455.31999999999999</v>
      </c>
      <c r="G370" s="38"/>
      <c r="H370" s="44"/>
    </row>
    <row r="371" s="8" customFormat="1" ht="16.8" customHeight="1">
      <c r="A371" s="155"/>
      <c r="B371" s="156"/>
      <c r="C371" s="306" t="s">
        <v>263</v>
      </c>
      <c r="D371" s="307" t="s">
        <v>264</v>
      </c>
      <c r="E371" s="307" t="s">
        <v>1</v>
      </c>
      <c r="F371" s="308">
        <v>522.99000000000001</v>
      </c>
      <c r="G371" s="155"/>
      <c r="H371" s="156"/>
    </row>
    <row r="372" s="2" customFormat="1" ht="16.8" customHeight="1">
      <c r="A372" s="38"/>
      <c r="B372" s="44"/>
      <c r="C372" s="309" t="s">
        <v>1</v>
      </c>
      <c r="D372" s="309" t="s">
        <v>580</v>
      </c>
      <c r="E372" s="17" t="s">
        <v>1</v>
      </c>
      <c r="F372" s="310">
        <v>0</v>
      </c>
      <c r="G372" s="38"/>
      <c r="H372" s="44"/>
    </row>
    <row r="373" s="2" customFormat="1">
      <c r="A373" s="38"/>
      <c r="B373" s="44"/>
      <c r="C373" s="309" t="s">
        <v>1</v>
      </c>
      <c r="D373" s="309" t="s">
        <v>3092</v>
      </c>
      <c r="E373" s="17" t="s">
        <v>1</v>
      </c>
      <c r="F373" s="310">
        <v>265.13</v>
      </c>
      <c r="G373" s="38"/>
      <c r="H373" s="44"/>
    </row>
    <row r="374" s="2" customFormat="1" ht="16.8" customHeight="1">
      <c r="A374" s="38"/>
      <c r="B374" s="44"/>
      <c r="C374" s="309" t="s">
        <v>1</v>
      </c>
      <c r="D374" s="309" t="s">
        <v>582</v>
      </c>
      <c r="E374" s="17" t="s">
        <v>1</v>
      </c>
      <c r="F374" s="310">
        <v>0</v>
      </c>
      <c r="G374" s="38"/>
      <c r="H374" s="44"/>
    </row>
    <row r="375" s="2" customFormat="1">
      <c r="A375" s="38"/>
      <c r="B375" s="44"/>
      <c r="C375" s="309" t="s">
        <v>1</v>
      </c>
      <c r="D375" s="309" t="s">
        <v>3093</v>
      </c>
      <c r="E375" s="17" t="s">
        <v>1</v>
      </c>
      <c r="F375" s="310">
        <v>257.86000000000001</v>
      </c>
      <c r="G375" s="38"/>
      <c r="H375" s="44"/>
    </row>
    <row r="376" s="2" customFormat="1" ht="16.8" customHeight="1">
      <c r="A376" s="38"/>
      <c r="B376" s="44"/>
      <c r="C376" s="311" t="s">
        <v>3010</v>
      </c>
      <c r="D376" s="38"/>
      <c r="E376" s="38"/>
      <c r="F376" s="38"/>
      <c r="G376" s="38"/>
      <c r="H376" s="44"/>
    </row>
    <row r="377" s="2" customFormat="1" ht="16.8" customHeight="1">
      <c r="A377" s="38"/>
      <c r="B377" s="44"/>
      <c r="C377" s="309" t="s">
        <v>1055</v>
      </c>
      <c r="D377" s="309" t="s">
        <v>1056</v>
      </c>
      <c r="E377" s="17" t="s">
        <v>354</v>
      </c>
      <c r="F377" s="310">
        <v>522.99000000000001</v>
      </c>
      <c r="G377" s="38"/>
      <c r="H377" s="44"/>
    </row>
    <row r="378" s="2" customFormat="1" ht="16.8" customHeight="1">
      <c r="A378" s="38"/>
      <c r="B378" s="44"/>
      <c r="C378" s="309" t="s">
        <v>1059</v>
      </c>
      <c r="D378" s="309" t="s">
        <v>1060</v>
      </c>
      <c r="E378" s="17" t="s">
        <v>354</v>
      </c>
      <c r="F378" s="310">
        <v>522.99000000000001</v>
      </c>
      <c r="G378" s="38"/>
      <c r="H378" s="44"/>
    </row>
    <row r="379" s="2" customFormat="1" ht="16.8" customHeight="1">
      <c r="A379" s="38"/>
      <c r="B379" s="44"/>
      <c r="C379" s="309" t="s">
        <v>1066</v>
      </c>
      <c r="D379" s="309" t="s">
        <v>1067</v>
      </c>
      <c r="E379" s="17" t="s">
        <v>354</v>
      </c>
      <c r="F379" s="310">
        <v>522.99000000000001</v>
      </c>
      <c r="G379" s="38"/>
      <c r="H379" s="44"/>
    </row>
    <row r="380" s="8" customFormat="1" ht="16.8" customHeight="1">
      <c r="A380" s="155"/>
      <c r="B380" s="156"/>
      <c r="C380" s="306" t="s">
        <v>266</v>
      </c>
      <c r="D380" s="307" t="s">
        <v>267</v>
      </c>
      <c r="E380" s="307" t="s">
        <v>1</v>
      </c>
      <c r="F380" s="308">
        <v>5.0300000000000002</v>
      </c>
      <c r="G380" s="155"/>
      <c r="H380" s="156"/>
    </row>
    <row r="381" s="2" customFormat="1" ht="16.8" customHeight="1">
      <c r="A381" s="38"/>
      <c r="B381" s="44"/>
      <c r="C381" s="309" t="s">
        <v>1</v>
      </c>
      <c r="D381" s="309" t="s">
        <v>3094</v>
      </c>
      <c r="E381" s="17" t="s">
        <v>1</v>
      </c>
      <c r="F381" s="310">
        <v>5.0300000000000002</v>
      </c>
      <c r="G381" s="38"/>
      <c r="H381" s="44"/>
    </row>
    <row r="382" s="2" customFormat="1" ht="16.8" customHeight="1">
      <c r="A382" s="38"/>
      <c r="B382" s="44"/>
      <c r="C382" s="311" t="s">
        <v>3010</v>
      </c>
      <c r="D382" s="38"/>
      <c r="E382" s="38"/>
      <c r="F382" s="38"/>
      <c r="G382" s="38"/>
      <c r="H382" s="44"/>
    </row>
    <row r="383" s="2" customFormat="1" ht="16.8" customHeight="1">
      <c r="A383" s="38"/>
      <c r="B383" s="44"/>
      <c r="C383" s="309" t="s">
        <v>1073</v>
      </c>
      <c r="D383" s="309" t="s">
        <v>1074</v>
      </c>
      <c r="E383" s="17" t="s">
        <v>354</v>
      </c>
      <c r="F383" s="310">
        <v>5.0300000000000002</v>
      </c>
      <c r="G383" s="38"/>
      <c r="H383" s="44"/>
    </row>
    <row r="384" s="8" customFormat="1" ht="16.8" customHeight="1">
      <c r="A384" s="155"/>
      <c r="B384" s="156"/>
      <c r="C384" s="306" t="s">
        <v>269</v>
      </c>
      <c r="D384" s="307" t="s">
        <v>270</v>
      </c>
      <c r="E384" s="307" t="s">
        <v>1</v>
      </c>
      <c r="F384" s="308">
        <v>78.629999999999995</v>
      </c>
      <c r="G384" s="155"/>
      <c r="H384" s="156"/>
    </row>
    <row r="385" s="2" customFormat="1" ht="16.8" customHeight="1">
      <c r="A385" s="38"/>
      <c r="B385" s="44"/>
      <c r="C385" s="309" t="s">
        <v>1</v>
      </c>
      <c r="D385" s="309" t="s">
        <v>580</v>
      </c>
      <c r="E385" s="17" t="s">
        <v>1</v>
      </c>
      <c r="F385" s="310">
        <v>0</v>
      </c>
      <c r="G385" s="38"/>
      <c r="H385" s="44"/>
    </row>
    <row r="386" s="2" customFormat="1" ht="16.8" customHeight="1">
      <c r="A386" s="38"/>
      <c r="B386" s="44"/>
      <c r="C386" s="309" t="s">
        <v>1</v>
      </c>
      <c r="D386" s="309" t="s">
        <v>3095</v>
      </c>
      <c r="E386" s="17" t="s">
        <v>1</v>
      </c>
      <c r="F386" s="310">
        <v>39.950000000000003</v>
      </c>
      <c r="G386" s="38"/>
      <c r="H386" s="44"/>
    </row>
    <row r="387" s="2" customFormat="1" ht="16.8" customHeight="1">
      <c r="A387" s="38"/>
      <c r="B387" s="44"/>
      <c r="C387" s="309" t="s">
        <v>1</v>
      </c>
      <c r="D387" s="309" t="s">
        <v>3096</v>
      </c>
      <c r="E387" s="17" t="s">
        <v>1</v>
      </c>
      <c r="F387" s="310">
        <v>17.780000000000001</v>
      </c>
      <c r="G387" s="38"/>
      <c r="H387" s="44"/>
    </row>
    <row r="388" s="2" customFormat="1" ht="16.8" customHeight="1">
      <c r="A388" s="38"/>
      <c r="B388" s="44"/>
      <c r="C388" s="309" t="s">
        <v>1</v>
      </c>
      <c r="D388" s="309" t="s">
        <v>582</v>
      </c>
      <c r="E388" s="17" t="s">
        <v>1</v>
      </c>
      <c r="F388" s="310">
        <v>0</v>
      </c>
      <c r="G388" s="38"/>
      <c r="H388" s="44"/>
    </row>
    <row r="389" s="2" customFormat="1" ht="16.8" customHeight="1">
      <c r="A389" s="38"/>
      <c r="B389" s="44"/>
      <c r="C389" s="309" t="s">
        <v>1</v>
      </c>
      <c r="D389" s="309" t="s">
        <v>3097</v>
      </c>
      <c r="E389" s="17" t="s">
        <v>1</v>
      </c>
      <c r="F389" s="310">
        <v>11.1</v>
      </c>
      <c r="G389" s="38"/>
      <c r="H389" s="44"/>
    </row>
    <row r="390" s="2" customFormat="1" ht="16.8" customHeight="1">
      <c r="A390" s="38"/>
      <c r="B390" s="44"/>
      <c r="C390" s="309" t="s">
        <v>1</v>
      </c>
      <c r="D390" s="309" t="s">
        <v>3098</v>
      </c>
      <c r="E390" s="17" t="s">
        <v>1</v>
      </c>
      <c r="F390" s="310">
        <v>9.8000000000000007</v>
      </c>
      <c r="G390" s="38"/>
      <c r="H390" s="44"/>
    </row>
    <row r="391" s="2" customFormat="1" ht="16.8" customHeight="1">
      <c r="A391" s="38"/>
      <c r="B391" s="44"/>
      <c r="C391" s="311" t="s">
        <v>3010</v>
      </c>
      <c r="D391" s="38"/>
      <c r="E391" s="38"/>
      <c r="F391" s="38"/>
      <c r="G391" s="38"/>
      <c r="H391" s="44"/>
    </row>
    <row r="392" s="2" customFormat="1" ht="16.8" customHeight="1">
      <c r="A392" s="38"/>
      <c r="B392" s="44"/>
      <c r="C392" s="309" t="s">
        <v>1686</v>
      </c>
      <c r="D392" s="309" t="s">
        <v>1687</v>
      </c>
      <c r="E392" s="17" t="s">
        <v>354</v>
      </c>
      <c r="F392" s="310">
        <v>78.629999999999995</v>
      </c>
      <c r="G392" s="38"/>
      <c r="H392" s="44"/>
    </row>
    <row r="393" s="2" customFormat="1" ht="16.8" customHeight="1">
      <c r="A393" s="38"/>
      <c r="B393" s="44"/>
      <c r="C393" s="309" t="s">
        <v>1694</v>
      </c>
      <c r="D393" s="309" t="s">
        <v>1695</v>
      </c>
      <c r="E393" s="17" t="s">
        <v>354</v>
      </c>
      <c r="F393" s="310">
        <v>78.629999999999995</v>
      </c>
      <c r="G393" s="38"/>
      <c r="H393" s="44"/>
    </row>
    <row r="394" s="2" customFormat="1">
      <c r="A394" s="38"/>
      <c r="B394" s="44"/>
      <c r="C394" s="309" t="s">
        <v>1709</v>
      </c>
      <c r="D394" s="309" t="s">
        <v>1710</v>
      </c>
      <c r="E394" s="17" t="s">
        <v>354</v>
      </c>
      <c r="F394" s="310">
        <v>78.629999999999995</v>
      </c>
      <c r="G394" s="38"/>
      <c r="H394" s="44"/>
    </row>
    <row r="395" s="2" customFormat="1" ht="16.8" customHeight="1">
      <c r="A395" s="38"/>
      <c r="B395" s="44"/>
      <c r="C395" s="309" t="s">
        <v>1750</v>
      </c>
      <c r="D395" s="309" t="s">
        <v>1751</v>
      </c>
      <c r="E395" s="17" t="s">
        <v>354</v>
      </c>
      <c r="F395" s="310">
        <v>78.629999999999995</v>
      </c>
      <c r="G395" s="38"/>
      <c r="H395" s="44"/>
    </row>
    <row r="396" s="8" customFormat="1" ht="16.8" customHeight="1">
      <c r="A396" s="155"/>
      <c r="B396" s="156"/>
      <c r="C396" s="306" t="s">
        <v>272</v>
      </c>
      <c r="D396" s="307" t="s">
        <v>273</v>
      </c>
      <c r="E396" s="307" t="s">
        <v>1</v>
      </c>
      <c r="F396" s="308">
        <v>48.677</v>
      </c>
      <c r="G396" s="155"/>
      <c r="H396" s="156"/>
    </row>
    <row r="397" s="2" customFormat="1" ht="16.8" customHeight="1">
      <c r="A397" s="38"/>
      <c r="B397" s="44"/>
      <c r="C397" s="309" t="s">
        <v>1</v>
      </c>
      <c r="D397" s="309" t="s">
        <v>580</v>
      </c>
      <c r="E397" s="17" t="s">
        <v>1</v>
      </c>
      <c r="F397" s="310">
        <v>0</v>
      </c>
      <c r="G397" s="38"/>
      <c r="H397" s="44"/>
    </row>
    <row r="398" s="2" customFormat="1" ht="16.8" customHeight="1">
      <c r="A398" s="38"/>
      <c r="B398" s="44"/>
      <c r="C398" s="309" t="s">
        <v>1</v>
      </c>
      <c r="D398" s="309" t="s">
        <v>3099</v>
      </c>
      <c r="E398" s="17" t="s">
        <v>1</v>
      </c>
      <c r="F398" s="310">
        <v>28.893000000000001</v>
      </c>
      <c r="G398" s="38"/>
      <c r="H398" s="44"/>
    </row>
    <row r="399" s="2" customFormat="1" ht="16.8" customHeight="1">
      <c r="A399" s="38"/>
      <c r="B399" s="44"/>
      <c r="C399" s="309" t="s">
        <v>1</v>
      </c>
      <c r="D399" s="309" t="s">
        <v>582</v>
      </c>
      <c r="E399" s="17" t="s">
        <v>1</v>
      </c>
      <c r="F399" s="310">
        <v>0</v>
      </c>
      <c r="G399" s="38"/>
      <c r="H399" s="44"/>
    </row>
    <row r="400" s="2" customFormat="1" ht="16.8" customHeight="1">
      <c r="A400" s="38"/>
      <c r="B400" s="44"/>
      <c r="C400" s="309" t="s">
        <v>1</v>
      </c>
      <c r="D400" s="309" t="s">
        <v>3100</v>
      </c>
      <c r="E400" s="17" t="s">
        <v>1</v>
      </c>
      <c r="F400" s="310">
        <v>19.783999999999999</v>
      </c>
      <c r="G400" s="38"/>
      <c r="H400" s="44"/>
    </row>
    <row r="401" s="2" customFormat="1" ht="16.8" customHeight="1">
      <c r="A401" s="38"/>
      <c r="B401" s="44"/>
      <c r="C401" s="311" t="s">
        <v>3010</v>
      </c>
      <c r="D401" s="38"/>
      <c r="E401" s="38"/>
      <c r="F401" s="38"/>
      <c r="G401" s="38"/>
      <c r="H401" s="44"/>
    </row>
    <row r="402" s="2" customFormat="1">
      <c r="A402" s="38"/>
      <c r="B402" s="44"/>
      <c r="C402" s="309" t="s">
        <v>1698</v>
      </c>
      <c r="D402" s="309" t="s">
        <v>1699</v>
      </c>
      <c r="E402" s="17" t="s">
        <v>422</v>
      </c>
      <c r="F402" s="310">
        <v>48.677</v>
      </c>
      <c r="G402" s="38"/>
      <c r="H402" s="44"/>
    </row>
    <row r="403" s="8" customFormat="1" ht="16.8" customHeight="1">
      <c r="A403" s="155"/>
      <c r="B403" s="156"/>
      <c r="C403" s="306" t="s">
        <v>275</v>
      </c>
      <c r="D403" s="307" t="s">
        <v>276</v>
      </c>
      <c r="E403" s="307" t="s">
        <v>1</v>
      </c>
      <c r="F403" s="308">
        <v>28.98</v>
      </c>
      <c r="G403" s="155"/>
      <c r="H403" s="156"/>
    </row>
    <row r="404" s="2" customFormat="1" ht="16.8" customHeight="1">
      <c r="A404" s="38"/>
      <c r="B404" s="44"/>
      <c r="C404" s="309" t="s">
        <v>1</v>
      </c>
      <c r="D404" s="309" t="s">
        <v>580</v>
      </c>
      <c r="E404" s="17" t="s">
        <v>1</v>
      </c>
      <c r="F404" s="310">
        <v>0</v>
      </c>
      <c r="G404" s="38"/>
      <c r="H404" s="44"/>
    </row>
    <row r="405" s="2" customFormat="1" ht="16.8" customHeight="1">
      <c r="A405" s="38"/>
      <c r="B405" s="44"/>
      <c r="C405" s="309" t="s">
        <v>1</v>
      </c>
      <c r="D405" s="309" t="s">
        <v>3101</v>
      </c>
      <c r="E405" s="17" t="s">
        <v>1</v>
      </c>
      <c r="F405" s="310">
        <v>19.18</v>
      </c>
      <c r="G405" s="38"/>
      <c r="H405" s="44"/>
    </row>
    <row r="406" s="2" customFormat="1" ht="16.8" customHeight="1">
      <c r="A406" s="38"/>
      <c r="B406" s="44"/>
      <c r="C406" s="309" t="s">
        <v>1</v>
      </c>
      <c r="D406" s="309" t="s">
        <v>582</v>
      </c>
      <c r="E406" s="17" t="s">
        <v>1</v>
      </c>
      <c r="F406" s="310">
        <v>0</v>
      </c>
      <c r="G406" s="38"/>
      <c r="H406" s="44"/>
    </row>
    <row r="407" s="2" customFormat="1" ht="16.8" customHeight="1">
      <c r="A407" s="38"/>
      <c r="B407" s="44"/>
      <c r="C407" s="309" t="s">
        <v>1</v>
      </c>
      <c r="D407" s="309" t="s">
        <v>3102</v>
      </c>
      <c r="E407" s="17" t="s">
        <v>1</v>
      </c>
      <c r="F407" s="310">
        <v>9.8000000000000007</v>
      </c>
      <c r="G407" s="38"/>
      <c r="H407" s="44"/>
    </row>
    <row r="408" s="2" customFormat="1" ht="16.8" customHeight="1">
      <c r="A408" s="38"/>
      <c r="B408" s="44"/>
      <c r="C408" s="311" t="s">
        <v>3010</v>
      </c>
      <c r="D408" s="38"/>
      <c r="E408" s="38"/>
      <c r="F408" s="38"/>
      <c r="G408" s="38"/>
      <c r="H408" s="44"/>
    </row>
    <row r="409" s="2" customFormat="1" ht="16.8" customHeight="1">
      <c r="A409" s="38"/>
      <c r="B409" s="44"/>
      <c r="C409" s="309" t="s">
        <v>1727</v>
      </c>
      <c r="D409" s="309" t="s">
        <v>1728</v>
      </c>
      <c r="E409" s="17" t="s">
        <v>354</v>
      </c>
      <c r="F409" s="310">
        <v>28.98</v>
      </c>
      <c r="G409" s="38"/>
      <c r="H409" s="44"/>
    </row>
    <row r="410" s="8" customFormat="1" ht="16.8" customHeight="1">
      <c r="A410" s="155"/>
      <c r="B410" s="156"/>
      <c r="C410" s="306" t="s">
        <v>278</v>
      </c>
      <c r="D410" s="307" t="s">
        <v>279</v>
      </c>
      <c r="E410" s="307" t="s">
        <v>1</v>
      </c>
      <c r="F410" s="308">
        <v>126.163</v>
      </c>
      <c r="G410" s="155"/>
      <c r="H410" s="156"/>
    </row>
    <row r="411" s="2" customFormat="1" ht="16.8" customHeight="1">
      <c r="A411" s="38"/>
      <c r="B411" s="44"/>
      <c r="C411" s="309" t="s">
        <v>1</v>
      </c>
      <c r="D411" s="309" t="s">
        <v>580</v>
      </c>
      <c r="E411" s="17" t="s">
        <v>1</v>
      </c>
      <c r="F411" s="310">
        <v>0</v>
      </c>
      <c r="G411" s="38"/>
      <c r="H411" s="44"/>
    </row>
    <row r="412" s="2" customFormat="1" ht="16.8" customHeight="1">
      <c r="A412" s="38"/>
      <c r="B412" s="44"/>
      <c r="C412" s="309" t="s">
        <v>1</v>
      </c>
      <c r="D412" s="309" t="s">
        <v>3103</v>
      </c>
      <c r="E412" s="17" t="s">
        <v>1</v>
      </c>
      <c r="F412" s="310">
        <v>88.293000000000006</v>
      </c>
      <c r="G412" s="38"/>
      <c r="H412" s="44"/>
    </row>
    <row r="413" s="2" customFormat="1" ht="16.8" customHeight="1">
      <c r="A413" s="38"/>
      <c r="B413" s="44"/>
      <c r="C413" s="309" t="s">
        <v>1</v>
      </c>
      <c r="D413" s="309" t="s">
        <v>582</v>
      </c>
      <c r="E413" s="17" t="s">
        <v>1</v>
      </c>
      <c r="F413" s="310">
        <v>0</v>
      </c>
      <c r="G413" s="38"/>
      <c r="H413" s="44"/>
    </row>
    <row r="414" s="2" customFormat="1" ht="16.8" customHeight="1">
      <c r="A414" s="38"/>
      <c r="B414" s="44"/>
      <c r="C414" s="309" t="s">
        <v>1</v>
      </c>
      <c r="D414" s="309" t="s">
        <v>3104</v>
      </c>
      <c r="E414" s="17" t="s">
        <v>1</v>
      </c>
      <c r="F414" s="310">
        <v>37.869999999999997</v>
      </c>
      <c r="G414" s="38"/>
      <c r="H414" s="44"/>
    </row>
    <row r="415" s="2" customFormat="1" ht="16.8" customHeight="1">
      <c r="A415" s="38"/>
      <c r="B415" s="44"/>
      <c r="C415" s="311" t="s">
        <v>3010</v>
      </c>
      <c r="D415" s="38"/>
      <c r="E415" s="38"/>
      <c r="F415" s="38"/>
      <c r="G415" s="38"/>
      <c r="H415" s="44"/>
    </row>
    <row r="416" s="2" customFormat="1" ht="16.8" customHeight="1">
      <c r="A416" s="38"/>
      <c r="B416" s="44"/>
      <c r="C416" s="309" t="s">
        <v>1733</v>
      </c>
      <c r="D416" s="309" t="s">
        <v>1734</v>
      </c>
      <c r="E416" s="17" t="s">
        <v>422</v>
      </c>
      <c r="F416" s="310">
        <v>126.163</v>
      </c>
      <c r="G416" s="38"/>
      <c r="H416" s="44"/>
    </row>
    <row r="417" s="8" customFormat="1" ht="16.8" customHeight="1">
      <c r="A417" s="155"/>
      <c r="B417" s="156"/>
      <c r="C417" s="306" t="s">
        <v>281</v>
      </c>
      <c r="D417" s="307" t="s">
        <v>282</v>
      </c>
      <c r="E417" s="307" t="s">
        <v>1</v>
      </c>
      <c r="F417" s="308">
        <v>45.305</v>
      </c>
      <c r="G417" s="155"/>
      <c r="H417" s="156"/>
    </row>
    <row r="418" s="2" customFormat="1" ht="16.8" customHeight="1">
      <c r="A418" s="38"/>
      <c r="B418" s="44"/>
      <c r="C418" s="309" t="s">
        <v>1</v>
      </c>
      <c r="D418" s="309" t="s">
        <v>580</v>
      </c>
      <c r="E418" s="17" t="s">
        <v>1</v>
      </c>
      <c r="F418" s="310">
        <v>0</v>
      </c>
      <c r="G418" s="38"/>
      <c r="H418" s="44"/>
    </row>
    <row r="419" s="2" customFormat="1" ht="16.8" customHeight="1">
      <c r="A419" s="38"/>
      <c r="B419" s="44"/>
      <c r="C419" s="309" t="s">
        <v>1</v>
      </c>
      <c r="D419" s="309" t="s">
        <v>3105</v>
      </c>
      <c r="E419" s="17" t="s">
        <v>1</v>
      </c>
      <c r="F419" s="310">
        <v>30.951000000000001</v>
      </c>
      <c r="G419" s="38"/>
      <c r="H419" s="44"/>
    </row>
    <row r="420" s="2" customFormat="1" ht="16.8" customHeight="1">
      <c r="A420" s="38"/>
      <c r="B420" s="44"/>
      <c r="C420" s="309" t="s">
        <v>1</v>
      </c>
      <c r="D420" s="309" t="s">
        <v>582</v>
      </c>
      <c r="E420" s="17" t="s">
        <v>1</v>
      </c>
      <c r="F420" s="310">
        <v>0</v>
      </c>
      <c r="G420" s="38"/>
      <c r="H420" s="44"/>
    </row>
    <row r="421" s="2" customFormat="1" ht="16.8" customHeight="1">
      <c r="A421" s="38"/>
      <c r="B421" s="44"/>
      <c r="C421" s="309" t="s">
        <v>1</v>
      </c>
      <c r="D421" s="309" t="s">
        <v>3106</v>
      </c>
      <c r="E421" s="17" t="s">
        <v>1</v>
      </c>
      <c r="F421" s="310">
        <v>14.353999999999999</v>
      </c>
      <c r="G421" s="38"/>
      <c r="H421" s="44"/>
    </row>
    <row r="422" s="2" customFormat="1" ht="16.8" customHeight="1">
      <c r="A422" s="38"/>
      <c r="B422" s="44"/>
      <c r="C422" s="311" t="s">
        <v>3010</v>
      </c>
      <c r="D422" s="38"/>
      <c r="E422" s="38"/>
      <c r="F422" s="38"/>
      <c r="G422" s="38"/>
      <c r="H422" s="44"/>
    </row>
    <row r="423" s="2" customFormat="1" ht="16.8" customHeight="1">
      <c r="A423" s="38"/>
      <c r="B423" s="44"/>
      <c r="C423" s="309" t="s">
        <v>1744</v>
      </c>
      <c r="D423" s="309" t="s">
        <v>1745</v>
      </c>
      <c r="E423" s="17" t="s">
        <v>422</v>
      </c>
      <c r="F423" s="310">
        <v>45.305</v>
      </c>
      <c r="G423" s="38"/>
      <c r="H423" s="44"/>
    </row>
    <row r="424" s="8" customFormat="1" ht="16.8" customHeight="1">
      <c r="A424" s="155"/>
      <c r="B424" s="156"/>
      <c r="C424" s="306" t="s">
        <v>284</v>
      </c>
      <c r="D424" s="307" t="s">
        <v>285</v>
      </c>
      <c r="E424" s="307" t="s">
        <v>1</v>
      </c>
      <c r="F424" s="308">
        <v>408.92000000000002</v>
      </c>
      <c r="G424" s="155"/>
      <c r="H424" s="156"/>
    </row>
    <row r="425" s="2" customFormat="1" ht="16.8" customHeight="1">
      <c r="A425" s="38"/>
      <c r="B425" s="44"/>
      <c r="C425" s="309" t="s">
        <v>1</v>
      </c>
      <c r="D425" s="309" t="s">
        <v>580</v>
      </c>
      <c r="E425" s="17" t="s">
        <v>1</v>
      </c>
      <c r="F425" s="310">
        <v>0</v>
      </c>
      <c r="G425" s="38"/>
      <c r="H425" s="44"/>
    </row>
    <row r="426" s="2" customFormat="1" ht="16.8" customHeight="1">
      <c r="A426" s="38"/>
      <c r="B426" s="44"/>
      <c r="C426" s="309" t="s">
        <v>1</v>
      </c>
      <c r="D426" s="309" t="s">
        <v>3107</v>
      </c>
      <c r="E426" s="17" t="s">
        <v>1</v>
      </c>
      <c r="F426" s="310">
        <v>207.40000000000001</v>
      </c>
      <c r="G426" s="38"/>
      <c r="H426" s="44"/>
    </row>
    <row r="427" s="2" customFormat="1" ht="16.8" customHeight="1">
      <c r="A427" s="38"/>
      <c r="B427" s="44"/>
      <c r="C427" s="309" t="s">
        <v>1</v>
      </c>
      <c r="D427" s="309" t="s">
        <v>582</v>
      </c>
      <c r="E427" s="17" t="s">
        <v>1</v>
      </c>
      <c r="F427" s="310">
        <v>0</v>
      </c>
      <c r="G427" s="38"/>
      <c r="H427" s="44"/>
    </row>
    <row r="428" s="2" customFormat="1" ht="16.8" customHeight="1">
      <c r="A428" s="38"/>
      <c r="B428" s="44"/>
      <c r="C428" s="309" t="s">
        <v>1</v>
      </c>
      <c r="D428" s="309" t="s">
        <v>3108</v>
      </c>
      <c r="E428" s="17" t="s">
        <v>1</v>
      </c>
      <c r="F428" s="310">
        <v>201.52000000000001</v>
      </c>
      <c r="G428" s="38"/>
      <c r="H428" s="44"/>
    </row>
    <row r="429" s="2" customFormat="1" ht="16.8" customHeight="1">
      <c r="A429" s="38"/>
      <c r="B429" s="44"/>
      <c r="C429" s="311" t="s">
        <v>3010</v>
      </c>
      <c r="D429" s="38"/>
      <c r="E429" s="38"/>
      <c r="F429" s="38"/>
      <c r="G429" s="38"/>
      <c r="H429" s="44"/>
    </row>
    <row r="430" s="2" customFormat="1" ht="16.8" customHeight="1">
      <c r="A430" s="38"/>
      <c r="B430" s="44"/>
      <c r="C430" s="309" t="s">
        <v>1760</v>
      </c>
      <c r="D430" s="309" t="s">
        <v>1761</v>
      </c>
      <c r="E430" s="17" t="s">
        <v>354</v>
      </c>
      <c r="F430" s="310">
        <v>408.92000000000002</v>
      </c>
      <c r="G430" s="38"/>
      <c r="H430" s="44"/>
    </row>
    <row r="431" s="2" customFormat="1" ht="16.8" customHeight="1">
      <c r="A431" s="38"/>
      <c r="B431" s="44"/>
      <c r="C431" s="309" t="s">
        <v>1766</v>
      </c>
      <c r="D431" s="309" t="s">
        <v>1767</v>
      </c>
      <c r="E431" s="17" t="s">
        <v>354</v>
      </c>
      <c r="F431" s="310">
        <v>408.92000000000002</v>
      </c>
      <c r="G431" s="38"/>
      <c r="H431" s="44"/>
    </row>
    <row r="432" s="2" customFormat="1">
      <c r="A432" s="38"/>
      <c r="B432" s="44"/>
      <c r="C432" s="309" t="s">
        <v>1770</v>
      </c>
      <c r="D432" s="309" t="s">
        <v>1771</v>
      </c>
      <c r="E432" s="17" t="s">
        <v>354</v>
      </c>
      <c r="F432" s="310">
        <v>408.92000000000002</v>
      </c>
      <c r="G432" s="38"/>
      <c r="H432" s="44"/>
    </row>
    <row r="433" s="2" customFormat="1" ht="16.8" customHeight="1">
      <c r="A433" s="38"/>
      <c r="B433" s="44"/>
      <c r="C433" s="309" t="s">
        <v>1774</v>
      </c>
      <c r="D433" s="309" t="s">
        <v>1775</v>
      </c>
      <c r="E433" s="17" t="s">
        <v>354</v>
      </c>
      <c r="F433" s="310">
        <v>408.92000000000002</v>
      </c>
      <c r="G433" s="38"/>
      <c r="H433" s="44"/>
    </row>
    <row r="434" s="2" customFormat="1" ht="16.8" customHeight="1">
      <c r="A434" s="38"/>
      <c r="B434" s="44"/>
      <c r="C434" s="309" t="s">
        <v>1804</v>
      </c>
      <c r="D434" s="309" t="s">
        <v>1805</v>
      </c>
      <c r="E434" s="17" t="s">
        <v>354</v>
      </c>
      <c r="F434" s="310">
        <v>408.92000000000002</v>
      </c>
      <c r="G434" s="38"/>
      <c r="H434" s="44"/>
    </row>
    <row r="435" s="8" customFormat="1" ht="16.8" customHeight="1">
      <c r="A435" s="155"/>
      <c r="B435" s="156"/>
      <c r="C435" s="306" t="s">
        <v>287</v>
      </c>
      <c r="D435" s="307" t="s">
        <v>288</v>
      </c>
      <c r="E435" s="307" t="s">
        <v>1</v>
      </c>
      <c r="F435" s="308">
        <v>407.39499999999998</v>
      </c>
      <c r="G435" s="155"/>
      <c r="H435" s="156"/>
    </row>
    <row r="436" s="2" customFormat="1" ht="16.8" customHeight="1">
      <c r="A436" s="38"/>
      <c r="B436" s="44"/>
      <c r="C436" s="309" t="s">
        <v>1</v>
      </c>
      <c r="D436" s="309" t="s">
        <v>580</v>
      </c>
      <c r="E436" s="17" t="s">
        <v>1</v>
      </c>
      <c r="F436" s="310">
        <v>0</v>
      </c>
      <c r="G436" s="38"/>
      <c r="H436" s="44"/>
    </row>
    <row r="437" s="2" customFormat="1" ht="16.8" customHeight="1">
      <c r="A437" s="38"/>
      <c r="B437" s="44"/>
      <c r="C437" s="309" t="s">
        <v>1</v>
      </c>
      <c r="D437" s="309" t="s">
        <v>3109</v>
      </c>
      <c r="E437" s="17" t="s">
        <v>1</v>
      </c>
      <c r="F437" s="310">
        <v>195.958</v>
      </c>
      <c r="G437" s="38"/>
      <c r="H437" s="44"/>
    </row>
    <row r="438" s="2" customFormat="1" ht="16.8" customHeight="1">
      <c r="A438" s="38"/>
      <c r="B438" s="44"/>
      <c r="C438" s="309" t="s">
        <v>1</v>
      </c>
      <c r="D438" s="309" t="s">
        <v>582</v>
      </c>
      <c r="E438" s="17" t="s">
        <v>1</v>
      </c>
      <c r="F438" s="310">
        <v>0</v>
      </c>
      <c r="G438" s="38"/>
      <c r="H438" s="44"/>
    </row>
    <row r="439" s="2" customFormat="1" ht="16.8" customHeight="1">
      <c r="A439" s="38"/>
      <c r="B439" s="44"/>
      <c r="C439" s="309" t="s">
        <v>1</v>
      </c>
      <c r="D439" s="309" t="s">
        <v>3110</v>
      </c>
      <c r="E439" s="17" t="s">
        <v>1</v>
      </c>
      <c r="F439" s="310">
        <v>211.43700000000001</v>
      </c>
      <c r="G439" s="38"/>
      <c r="H439" s="44"/>
    </row>
    <row r="440" s="2" customFormat="1" ht="16.8" customHeight="1">
      <c r="A440" s="38"/>
      <c r="B440" s="44"/>
      <c r="C440" s="311" t="s">
        <v>3010</v>
      </c>
      <c r="D440" s="38"/>
      <c r="E440" s="38"/>
      <c r="F440" s="38"/>
      <c r="G440" s="38"/>
      <c r="H440" s="44"/>
    </row>
    <row r="441" s="2" customFormat="1" ht="16.8" customHeight="1">
      <c r="A441" s="38"/>
      <c r="B441" s="44"/>
      <c r="C441" s="309" t="s">
        <v>1783</v>
      </c>
      <c r="D441" s="309" t="s">
        <v>1784</v>
      </c>
      <c r="E441" s="17" t="s">
        <v>422</v>
      </c>
      <c r="F441" s="310">
        <v>407.39499999999998</v>
      </c>
      <c r="G441" s="38"/>
      <c r="H441" s="44"/>
    </row>
    <row r="442" s="8" customFormat="1" ht="16.8" customHeight="1">
      <c r="A442" s="155"/>
      <c r="B442" s="156"/>
      <c r="C442" s="306" t="s">
        <v>290</v>
      </c>
      <c r="D442" s="307" t="s">
        <v>291</v>
      </c>
      <c r="E442" s="307" t="s">
        <v>1</v>
      </c>
      <c r="F442" s="308">
        <v>218.46799999999999</v>
      </c>
      <c r="G442" s="155"/>
      <c r="H442" s="156"/>
    </row>
    <row r="443" s="2" customFormat="1" ht="16.8" customHeight="1">
      <c r="A443" s="38"/>
      <c r="B443" s="44"/>
      <c r="C443" s="309" t="s">
        <v>1</v>
      </c>
      <c r="D443" s="309" t="s">
        <v>580</v>
      </c>
      <c r="E443" s="17" t="s">
        <v>1</v>
      </c>
      <c r="F443" s="310">
        <v>0</v>
      </c>
      <c r="G443" s="38"/>
      <c r="H443" s="44"/>
    </row>
    <row r="444" s="2" customFormat="1" ht="16.8" customHeight="1">
      <c r="A444" s="38"/>
      <c r="B444" s="44"/>
      <c r="C444" s="309" t="s">
        <v>1</v>
      </c>
      <c r="D444" s="309" t="s">
        <v>3111</v>
      </c>
      <c r="E444" s="17" t="s">
        <v>1</v>
      </c>
      <c r="F444" s="310">
        <v>160.54300000000001</v>
      </c>
      <c r="G444" s="38"/>
      <c r="H444" s="44"/>
    </row>
    <row r="445" s="2" customFormat="1" ht="16.8" customHeight="1">
      <c r="A445" s="38"/>
      <c r="B445" s="44"/>
      <c r="C445" s="309" t="s">
        <v>1</v>
      </c>
      <c r="D445" s="309" t="s">
        <v>582</v>
      </c>
      <c r="E445" s="17" t="s">
        <v>1</v>
      </c>
      <c r="F445" s="310">
        <v>0</v>
      </c>
      <c r="G445" s="38"/>
      <c r="H445" s="44"/>
    </row>
    <row r="446" s="2" customFormat="1" ht="16.8" customHeight="1">
      <c r="A446" s="38"/>
      <c r="B446" s="44"/>
      <c r="C446" s="309" t="s">
        <v>1</v>
      </c>
      <c r="D446" s="309" t="s">
        <v>3112</v>
      </c>
      <c r="E446" s="17" t="s">
        <v>1</v>
      </c>
      <c r="F446" s="310">
        <v>0.82199999999999995</v>
      </c>
      <c r="G446" s="38"/>
      <c r="H446" s="44"/>
    </row>
    <row r="447" s="2" customFormat="1" ht="16.8" customHeight="1">
      <c r="A447" s="38"/>
      <c r="B447" s="44"/>
      <c r="C447" s="309" t="s">
        <v>1</v>
      </c>
      <c r="D447" s="309" t="s">
        <v>3113</v>
      </c>
      <c r="E447" s="17" t="s">
        <v>1</v>
      </c>
      <c r="F447" s="310">
        <v>57.103000000000002</v>
      </c>
      <c r="G447" s="38"/>
      <c r="H447" s="44"/>
    </row>
    <row r="448" s="2" customFormat="1" ht="16.8" customHeight="1">
      <c r="A448" s="38"/>
      <c r="B448" s="44"/>
      <c r="C448" s="311" t="s">
        <v>3010</v>
      </c>
      <c r="D448" s="38"/>
      <c r="E448" s="38"/>
      <c r="F448" s="38"/>
      <c r="G448" s="38"/>
      <c r="H448" s="44"/>
    </row>
    <row r="449" s="2" customFormat="1" ht="16.8" customHeight="1">
      <c r="A449" s="38"/>
      <c r="B449" s="44"/>
      <c r="C449" s="309" t="s">
        <v>1814</v>
      </c>
      <c r="D449" s="309" t="s">
        <v>1815</v>
      </c>
      <c r="E449" s="17" t="s">
        <v>354</v>
      </c>
      <c r="F449" s="310">
        <v>218.46799999999999</v>
      </c>
      <c r="G449" s="38"/>
      <c r="H449" s="44"/>
    </row>
    <row r="450" s="2" customFormat="1" ht="16.8" customHeight="1">
      <c r="A450" s="38"/>
      <c r="B450" s="44"/>
      <c r="C450" s="309" t="s">
        <v>1821</v>
      </c>
      <c r="D450" s="309" t="s">
        <v>1822</v>
      </c>
      <c r="E450" s="17" t="s">
        <v>354</v>
      </c>
      <c r="F450" s="310">
        <v>218.46799999999999</v>
      </c>
      <c r="G450" s="38"/>
      <c r="H450" s="44"/>
    </row>
    <row r="451" s="2" customFormat="1">
      <c r="A451" s="38"/>
      <c r="B451" s="44"/>
      <c r="C451" s="309" t="s">
        <v>1836</v>
      </c>
      <c r="D451" s="309" t="s">
        <v>1837</v>
      </c>
      <c r="E451" s="17" t="s">
        <v>354</v>
      </c>
      <c r="F451" s="310">
        <v>218.46799999999999</v>
      </c>
      <c r="G451" s="38"/>
      <c r="H451" s="44"/>
    </row>
    <row r="452" s="2" customFormat="1" ht="16.8" customHeight="1">
      <c r="A452" s="38"/>
      <c r="B452" s="44"/>
      <c r="C452" s="309" t="s">
        <v>1863</v>
      </c>
      <c r="D452" s="309" t="s">
        <v>1864</v>
      </c>
      <c r="E452" s="17" t="s">
        <v>354</v>
      </c>
      <c r="F452" s="310">
        <v>218.46799999999999</v>
      </c>
      <c r="G452" s="38"/>
      <c r="H452" s="44"/>
    </row>
    <row r="453" s="8" customFormat="1" ht="16.8" customHeight="1">
      <c r="A453" s="155"/>
      <c r="B453" s="156"/>
      <c r="C453" s="306" t="s">
        <v>293</v>
      </c>
      <c r="D453" s="307" t="s">
        <v>294</v>
      </c>
      <c r="E453" s="307" t="s">
        <v>1</v>
      </c>
      <c r="F453" s="308">
        <v>665.35699999999997</v>
      </c>
      <c r="G453" s="155"/>
      <c r="H453" s="156"/>
    </row>
    <row r="454" s="2" customFormat="1" ht="16.8" customHeight="1">
      <c r="A454" s="38"/>
      <c r="B454" s="44"/>
      <c r="C454" s="309" t="s">
        <v>1</v>
      </c>
      <c r="D454" s="309" t="s">
        <v>3114</v>
      </c>
      <c r="E454" s="17" t="s">
        <v>1</v>
      </c>
      <c r="F454" s="310">
        <v>665.35699999999997</v>
      </c>
      <c r="G454" s="38"/>
      <c r="H454" s="44"/>
    </row>
    <row r="455" s="2" customFormat="1" ht="16.8" customHeight="1">
      <c r="A455" s="38"/>
      <c r="B455" s="44"/>
      <c r="C455" s="311" t="s">
        <v>3010</v>
      </c>
      <c r="D455" s="38"/>
      <c r="E455" s="38"/>
      <c r="F455" s="38"/>
      <c r="G455" s="38"/>
      <c r="H455" s="44"/>
    </row>
    <row r="456" s="2" customFormat="1" ht="16.8" customHeight="1">
      <c r="A456" s="38"/>
      <c r="B456" s="44"/>
      <c r="C456" s="309" t="s">
        <v>544</v>
      </c>
      <c r="D456" s="309" t="s">
        <v>545</v>
      </c>
      <c r="E456" s="17" t="s">
        <v>354</v>
      </c>
      <c r="F456" s="310">
        <v>665.35699999999997</v>
      </c>
      <c r="G456" s="38"/>
      <c r="H456" s="44"/>
    </row>
    <row r="457" s="2" customFormat="1">
      <c r="A457" s="38"/>
      <c r="B457" s="44"/>
      <c r="C457" s="309" t="s">
        <v>559</v>
      </c>
      <c r="D457" s="309" t="s">
        <v>560</v>
      </c>
      <c r="E457" s="17" t="s">
        <v>354</v>
      </c>
      <c r="F457" s="310">
        <v>665.35699999999997</v>
      </c>
      <c r="G457" s="38"/>
      <c r="H457" s="44"/>
    </row>
    <row r="458" s="8" customFormat="1" ht="16.8" customHeight="1">
      <c r="A458" s="155"/>
      <c r="B458" s="156"/>
      <c r="C458" s="306" t="s">
        <v>296</v>
      </c>
      <c r="D458" s="307" t="s">
        <v>297</v>
      </c>
      <c r="E458" s="307" t="s">
        <v>1</v>
      </c>
      <c r="F458" s="308">
        <v>95.051000000000002</v>
      </c>
      <c r="G458" s="155"/>
      <c r="H458" s="156"/>
    </row>
    <row r="459" s="2" customFormat="1" ht="16.8" customHeight="1">
      <c r="A459" s="38"/>
      <c r="B459" s="44"/>
      <c r="C459" s="309" t="s">
        <v>1</v>
      </c>
      <c r="D459" s="309" t="s">
        <v>298</v>
      </c>
      <c r="E459" s="17" t="s">
        <v>1</v>
      </c>
      <c r="F459" s="310">
        <v>95.051000000000002</v>
      </c>
      <c r="G459" s="38"/>
      <c r="H459" s="44"/>
    </row>
    <row r="460" s="2" customFormat="1" ht="16.8" customHeight="1">
      <c r="A460" s="38"/>
      <c r="B460" s="44"/>
      <c r="C460" s="311" t="s">
        <v>3010</v>
      </c>
      <c r="D460" s="38"/>
      <c r="E460" s="38"/>
      <c r="F460" s="38"/>
      <c r="G460" s="38"/>
      <c r="H460" s="44"/>
    </row>
    <row r="461" s="2" customFormat="1">
      <c r="A461" s="38"/>
      <c r="B461" s="44"/>
      <c r="C461" s="309" t="s">
        <v>563</v>
      </c>
      <c r="D461" s="309" t="s">
        <v>564</v>
      </c>
      <c r="E461" s="17" t="s">
        <v>422</v>
      </c>
      <c r="F461" s="310">
        <v>95.051000000000002</v>
      </c>
      <c r="G461" s="38"/>
      <c r="H461" s="44"/>
    </row>
    <row r="462" s="2" customFormat="1">
      <c r="A462" s="38"/>
      <c r="B462" s="44"/>
      <c r="C462" s="309" t="s">
        <v>573</v>
      </c>
      <c r="D462" s="309" t="s">
        <v>574</v>
      </c>
      <c r="E462" s="17" t="s">
        <v>422</v>
      </c>
      <c r="F462" s="310">
        <v>95.051000000000002</v>
      </c>
      <c r="G462" s="38"/>
      <c r="H462" s="44"/>
    </row>
    <row r="463" s="8" customFormat="1" ht="16.8" customHeight="1">
      <c r="A463" s="155"/>
      <c r="B463" s="156"/>
      <c r="C463" s="306" t="s">
        <v>299</v>
      </c>
      <c r="D463" s="307" t="s">
        <v>300</v>
      </c>
      <c r="E463" s="307" t="s">
        <v>1</v>
      </c>
      <c r="F463" s="308">
        <v>522.99000000000001</v>
      </c>
      <c r="G463" s="155"/>
      <c r="H463" s="156"/>
    </row>
    <row r="464" s="2" customFormat="1" ht="16.8" customHeight="1">
      <c r="A464" s="38"/>
      <c r="B464" s="44"/>
      <c r="C464" s="309" t="s">
        <v>1</v>
      </c>
      <c r="D464" s="309" t="s">
        <v>580</v>
      </c>
      <c r="E464" s="17" t="s">
        <v>1</v>
      </c>
      <c r="F464" s="310">
        <v>0</v>
      </c>
      <c r="G464" s="38"/>
      <c r="H464" s="44"/>
    </row>
    <row r="465" s="2" customFormat="1">
      <c r="A465" s="38"/>
      <c r="B465" s="44"/>
      <c r="C465" s="309" t="s">
        <v>1</v>
      </c>
      <c r="D465" s="309" t="s">
        <v>3092</v>
      </c>
      <c r="E465" s="17" t="s">
        <v>1</v>
      </c>
      <c r="F465" s="310">
        <v>265.13</v>
      </c>
      <c r="G465" s="38"/>
      <c r="H465" s="44"/>
    </row>
    <row r="466" s="2" customFormat="1" ht="16.8" customHeight="1">
      <c r="A466" s="38"/>
      <c r="B466" s="44"/>
      <c r="C466" s="309" t="s">
        <v>1</v>
      </c>
      <c r="D466" s="309" t="s">
        <v>582</v>
      </c>
      <c r="E466" s="17" t="s">
        <v>1</v>
      </c>
      <c r="F466" s="310">
        <v>0</v>
      </c>
      <c r="G466" s="38"/>
      <c r="H466" s="44"/>
    </row>
    <row r="467" s="2" customFormat="1">
      <c r="A467" s="38"/>
      <c r="B467" s="44"/>
      <c r="C467" s="309" t="s">
        <v>1</v>
      </c>
      <c r="D467" s="309" t="s">
        <v>3093</v>
      </c>
      <c r="E467" s="17" t="s">
        <v>1</v>
      </c>
      <c r="F467" s="310">
        <v>257.86000000000001</v>
      </c>
      <c r="G467" s="38"/>
      <c r="H467" s="44"/>
    </row>
    <row r="468" s="2" customFormat="1" ht="16.8" customHeight="1">
      <c r="A468" s="38"/>
      <c r="B468" s="44"/>
      <c r="C468" s="311" t="s">
        <v>3010</v>
      </c>
      <c r="D468" s="38"/>
      <c r="E468" s="38"/>
      <c r="F468" s="38"/>
      <c r="G468" s="38"/>
      <c r="H468" s="44"/>
    </row>
    <row r="469" s="2" customFormat="1">
      <c r="A469" s="38"/>
      <c r="B469" s="44"/>
      <c r="C469" s="309" t="s">
        <v>577</v>
      </c>
      <c r="D469" s="309" t="s">
        <v>578</v>
      </c>
      <c r="E469" s="17" t="s">
        <v>354</v>
      </c>
      <c r="F469" s="310">
        <v>522.99000000000001</v>
      </c>
      <c r="G469" s="38"/>
      <c r="H469" s="44"/>
    </row>
    <row r="470" s="2" customFormat="1" ht="16.8" customHeight="1">
      <c r="A470" s="38"/>
      <c r="B470" s="44"/>
      <c r="C470" s="309" t="s">
        <v>585</v>
      </c>
      <c r="D470" s="309" t="s">
        <v>586</v>
      </c>
      <c r="E470" s="17" t="s">
        <v>354</v>
      </c>
      <c r="F470" s="310">
        <v>522.99000000000001</v>
      </c>
      <c r="G470" s="38"/>
      <c r="H470" s="44"/>
    </row>
    <row r="471" s="8" customFormat="1" ht="16.8" customHeight="1">
      <c r="A471" s="155"/>
      <c r="B471" s="156"/>
      <c r="C471" s="306" t="s">
        <v>301</v>
      </c>
      <c r="D471" s="307" t="s">
        <v>302</v>
      </c>
      <c r="E471" s="307" t="s">
        <v>1</v>
      </c>
      <c r="F471" s="308">
        <v>264.06099999999998</v>
      </c>
      <c r="G471" s="155"/>
      <c r="H471" s="156"/>
    </row>
    <row r="472" s="2" customFormat="1">
      <c r="A472" s="38"/>
      <c r="B472" s="44"/>
      <c r="C472" s="309" t="s">
        <v>1</v>
      </c>
      <c r="D472" s="309" t="s">
        <v>3115</v>
      </c>
      <c r="E472" s="17" t="s">
        <v>1</v>
      </c>
      <c r="F472" s="310">
        <v>264.06099999999998</v>
      </c>
      <c r="G472" s="38"/>
      <c r="H472" s="44"/>
    </row>
    <row r="473" s="2" customFormat="1" ht="16.8" customHeight="1">
      <c r="A473" s="38"/>
      <c r="B473" s="44"/>
      <c r="C473" s="311" t="s">
        <v>3010</v>
      </c>
      <c r="D473" s="38"/>
      <c r="E473" s="38"/>
      <c r="F473" s="38"/>
      <c r="G473" s="38"/>
      <c r="H473" s="44"/>
    </row>
    <row r="474" s="2" customFormat="1" ht="16.8" customHeight="1">
      <c r="A474" s="38"/>
      <c r="B474" s="44"/>
      <c r="C474" s="309" t="s">
        <v>1522</v>
      </c>
      <c r="D474" s="309" t="s">
        <v>1523</v>
      </c>
      <c r="E474" s="17" t="s">
        <v>422</v>
      </c>
      <c r="F474" s="310">
        <v>264.06099999999998</v>
      </c>
      <c r="G474" s="38"/>
      <c r="H474" s="44"/>
    </row>
    <row r="475" s="2" customFormat="1" ht="16.8" customHeight="1">
      <c r="A475" s="38"/>
      <c r="B475" s="44"/>
      <c r="C475" s="309" t="s">
        <v>1527</v>
      </c>
      <c r="D475" s="309" t="s">
        <v>1528</v>
      </c>
      <c r="E475" s="17" t="s">
        <v>422</v>
      </c>
      <c r="F475" s="310">
        <v>264.06099999999998</v>
      </c>
      <c r="G475" s="38"/>
      <c r="H475" s="44"/>
    </row>
    <row r="476" s="2" customFormat="1" ht="7.44" customHeight="1">
      <c r="A476" s="38"/>
      <c r="B476" s="181"/>
      <c r="C476" s="182"/>
      <c r="D476" s="182"/>
      <c r="E476" s="182"/>
      <c r="F476" s="182"/>
      <c r="G476" s="182"/>
      <c r="H476" s="44"/>
    </row>
    <row r="477" s="2" customFormat="1">
      <c r="A477" s="38"/>
      <c r="B477" s="38"/>
      <c r="C477" s="38"/>
      <c r="D477" s="38"/>
      <c r="E477" s="38"/>
      <c r="F477" s="38"/>
      <c r="G477" s="38"/>
      <c r="H477" s="38"/>
    </row>
  </sheetData>
  <sheetProtection sheet="1" formatColumns="0" formatRows="0" objects="1" scenarios="1" spinCount="100000" saltValue="wtbPwcBXqMHcBYNX+MUKwoOw+UIdWLSSsszhuXgccRGksDNlkwbm4W08z9VZ0EvUzqDKJ7mZm9ZhlffaIOOvMA==" hashValue="rdg4UghLbRHbsKKwBZN4LZ99H/J2hBQDWGu4orJ4QTajzknBFpjEX+uscRVs6dp62XDiseWgF83CeHbfL2cw8A==" algorithmName="SHA-512" password="BF44"/>
  <mergeCells count="2">
    <mergeCell ref="D5:F5"/>
    <mergeCell ref="D6:F6"/>
  </mergeCells>
  <hyperlinks>
    <hyperlink ref="C11" r:id="rId1" display="VV0001"/>
    <hyperlink ref="C15" r:id="rId2" display="VV0002"/>
    <hyperlink ref="C20" r:id="rId3" display="VV0003"/>
    <hyperlink ref="C24" r:id="rId4" display="VV0004"/>
    <hyperlink ref="C28" r:id="rId5" display="VV0005"/>
    <hyperlink ref="C33" r:id="rId6" display="VV0006"/>
    <hyperlink ref="C40" r:id="rId7" display="VV0007"/>
    <hyperlink ref="C44" r:id="rId8" display="VV0008"/>
    <hyperlink ref="C49" r:id="rId9" display="VV0009"/>
    <hyperlink ref="C54" r:id="rId10" display="VV0010"/>
    <hyperlink ref="C59" r:id="rId11" display="VV0011"/>
    <hyperlink ref="C63" r:id="rId12" display="VV0012"/>
    <hyperlink ref="C67" r:id="rId13" display="VV0013"/>
    <hyperlink ref="C73" r:id="rId14" display="VV0014"/>
    <hyperlink ref="C78" r:id="rId15" display="VV0015"/>
    <hyperlink ref="C87" r:id="rId16" display="VV0016"/>
    <hyperlink ref="C93" r:id="rId17" display="VV0017"/>
    <hyperlink ref="C98" r:id="rId18" display="VV0018"/>
    <hyperlink ref="C103" r:id="rId19" display="VV0019"/>
    <hyperlink ref="C107" r:id="rId20" display="VV0020"/>
    <hyperlink ref="C113" r:id="rId21" display="VV0021"/>
    <hyperlink ref="C118" r:id="rId22" display="VV0022"/>
    <hyperlink ref="C123" r:id="rId23" display="VV0023"/>
    <hyperlink ref="C128" r:id="rId24" display="VV0024"/>
    <hyperlink ref="C135" r:id="rId25" display="VV0025"/>
    <hyperlink ref="C140" r:id="rId26" display="VV0026"/>
    <hyperlink ref="C146" r:id="rId27" display="VV0027"/>
    <hyperlink ref="C152" r:id="rId28" display="VV0028"/>
    <hyperlink ref="C159" r:id="rId29" display="VV0029"/>
    <hyperlink ref="C168" r:id="rId30" display="VV0030"/>
    <hyperlink ref="C178" r:id="rId31" display="VV0031"/>
    <hyperlink ref="C181" r:id="rId32" display="VV0032"/>
    <hyperlink ref="C194" r:id="rId33" display="VV0033"/>
    <hyperlink ref="C206" r:id="rId34" display="VV0034"/>
    <hyperlink ref="C218" r:id="rId35" display="VV0035"/>
    <hyperlink ref="C231" r:id="rId36" display="VV0036"/>
    <hyperlink ref="C239" r:id="rId37" display="VV0037"/>
    <hyperlink ref="C247" r:id="rId38" display="VV0038"/>
    <hyperlink ref="C255" r:id="rId39" display="VV0039"/>
    <hyperlink ref="C263" r:id="rId40" display="VV0040"/>
    <hyperlink ref="C271" r:id="rId41" display="VV0041"/>
    <hyperlink ref="C278" r:id="rId42" display="VV0042"/>
    <hyperlink ref="C283" r:id="rId43" display="VV0043"/>
    <hyperlink ref="C288" r:id="rId44" display="VV0044"/>
    <hyperlink ref="C292" r:id="rId45" display="VV0045"/>
    <hyperlink ref="C318" r:id="rId46" display="VV0046"/>
    <hyperlink ref="C325" r:id="rId47" display="VV0047"/>
    <hyperlink ref="C332" r:id="rId48" display="VV0048"/>
    <hyperlink ref="C337" r:id="rId49" display="VV0049"/>
    <hyperlink ref="C340" r:id="rId50" display="VV0050"/>
    <hyperlink ref="C347" r:id="rId51" display="VV0051"/>
    <hyperlink ref="C354" r:id="rId52" display="VV0052"/>
    <hyperlink ref="C359" r:id="rId53" display="VV0053"/>
    <hyperlink ref="C364" r:id="rId54" display="VV0054"/>
    <hyperlink ref="C371" r:id="rId55" display="VV0055"/>
    <hyperlink ref="C380" r:id="rId56" display="VV0056"/>
    <hyperlink ref="C384" r:id="rId57" display="VV0057"/>
    <hyperlink ref="C396" r:id="rId58" display="VV0058"/>
    <hyperlink ref="C403" r:id="rId59" display="VV0059"/>
    <hyperlink ref="C410" r:id="rId60" display="VV0060"/>
    <hyperlink ref="C417" r:id="rId61" display="VV0061"/>
    <hyperlink ref="C424" r:id="rId62" display="VV0062"/>
    <hyperlink ref="C435" r:id="rId63" display="VV0063"/>
    <hyperlink ref="C442" r:id="rId64" display="VV0064"/>
    <hyperlink ref="C453" r:id="rId65" display="VV0065"/>
    <hyperlink ref="C458" r:id="rId66" display="VV0066"/>
    <hyperlink ref="C463" r:id="rId67" display="VV0067"/>
    <hyperlink ref="C471" r:id="rId68" display="VV0068"/>
  </hyperlinks>
  <pageSetup paperSize="9" orientation="portrait" blackAndWhite="1" fitToHeight="0"/>
  <headerFooter>
    <oddFooter>&amp;CStrana &amp;P z &amp;N</oddFooter>
  </headerFooter>
  <drawing r:id="rId69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90</v>
      </c>
      <c r="AZ2" s="146" t="s">
        <v>112</v>
      </c>
      <c r="BA2" s="146" t="s">
        <v>113</v>
      </c>
      <c r="BB2" s="146" t="s">
        <v>1</v>
      </c>
      <c r="BC2" s="146" t="s">
        <v>114</v>
      </c>
      <c r="BD2" s="146" t="s">
        <v>115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0"/>
      <c r="AT3" s="17" t="s">
        <v>85</v>
      </c>
      <c r="AZ3" s="146" t="s">
        <v>116</v>
      </c>
      <c r="BA3" s="146" t="s">
        <v>117</v>
      </c>
      <c r="BB3" s="146" t="s">
        <v>1</v>
      </c>
      <c r="BC3" s="146" t="s">
        <v>118</v>
      </c>
      <c r="BD3" s="146" t="s">
        <v>115</v>
      </c>
    </row>
    <row r="4" s="1" customFormat="1" ht="24.96" customHeight="1">
      <c r="B4" s="20"/>
      <c r="D4" s="149" t="s">
        <v>119</v>
      </c>
      <c r="L4" s="20"/>
      <c r="M4" s="150" t="s">
        <v>10</v>
      </c>
      <c r="AT4" s="17" t="s">
        <v>4</v>
      </c>
      <c r="AZ4" s="146" t="s">
        <v>120</v>
      </c>
      <c r="BA4" s="146" t="s">
        <v>121</v>
      </c>
      <c r="BB4" s="146" t="s">
        <v>1</v>
      </c>
      <c r="BC4" s="146" t="s">
        <v>122</v>
      </c>
      <c r="BD4" s="146" t="s">
        <v>115</v>
      </c>
    </row>
    <row r="5" s="1" customFormat="1" ht="6.96" customHeight="1">
      <c r="B5" s="20"/>
      <c r="L5" s="20"/>
      <c r="AZ5" s="146" t="s">
        <v>123</v>
      </c>
      <c r="BA5" s="146" t="s">
        <v>124</v>
      </c>
      <c r="BB5" s="146" t="s">
        <v>1</v>
      </c>
      <c r="BC5" s="146" t="s">
        <v>125</v>
      </c>
      <c r="BD5" s="146" t="s">
        <v>115</v>
      </c>
    </row>
    <row r="6" s="1" customFormat="1" ht="12" customHeight="1">
      <c r="B6" s="20"/>
      <c r="D6" s="151" t="s">
        <v>16</v>
      </c>
      <c r="L6" s="20"/>
      <c r="AZ6" s="146" t="s">
        <v>126</v>
      </c>
      <c r="BA6" s="146" t="s">
        <v>127</v>
      </c>
      <c r="BB6" s="146" t="s">
        <v>1</v>
      </c>
      <c r="BC6" s="146" t="s">
        <v>128</v>
      </c>
      <c r="BD6" s="146" t="s">
        <v>115</v>
      </c>
    </row>
    <row r="7" s="1" customFormat="1" ht="16.5" customHeight="1">
      <c r="B7" s="20"/>
      <c r="E7" s="152" t="str">
        <f>'Rekapitulace stavby'!K6</f>
        <v>Budova zázemí fotbalového hřiště FK Bospor Bohumín</v>
      </c>
      <c r="F7" s="151"/>
      <c r="G7" s="151"/>
      <c r="H7" s="151"/>
      <c r="L7" s="20"/>
      <c r="AZ7" s="146" t="s">
        <v>129</v>
      </c>
      <c r="BA7" s="146" t="s">
        <v>130</v>
      </c>
      <c r="BB7" s="146" t="s">
        <v>1</v>
      </c>
      <c r="BC7" s="146" t="s">
        <v>131</v>
      </c>
      <c r="BD7" s="146" t="s">
        <v>115</v>
      </c>
    </row>
    <row r="8" s="1" customFormat="1" ht="12" customHeight="1">
      <c r="B8" s="20"/>
      <c r="D8" s="151" t="s">
        <v>132</v>
      </c>
      <c r="L8" s="20"/>
      <c r="AZ8" s="146" t="s">
        <v>133</v>
      </c>
      <c r="BA8" s="146" t="s">
        <v>134</v>
      </c>
      <c r="BB8" s="146" t="s">
        <v>1</v>
      </c>
      <c r="BC8" s="146" t="s">
        <v>135</v>
      </c>
      <c r="BD8" s="146" t="s">
        <v>115</v>
      </c>
    </row>
    <row r="9" s="2" customFormat="1" ht="16.5" customHeight="1">
      <c r="A9" s="38"/>
      <c r="B9" s="44"/>
      <c r="C9" s="38"/>
      <c r="D9" s="38"/>
      <c r="E9" s="152" t="s">
        <v>136</v>
      </c>
      <c r="F9" s="38"/>
      <c r="G9" s="38"/>
      <c r="H9" s="38"/>
      <c r="I9" s="38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Z9" s="146" t="s">
        <v>137</v>
      </c>
      <c r="BA9" s="146" t="s">
        <v>138</v>
      </c>
      <c r="BB9" s="146" t="s">
        <v>1</v>
      </c>
      <c r="BC9" s="146" t="s">
        <v>139</v>
      </c>
      <c r="BD9" s="146" t="s">
        <v>115</v>
      </c>
    </row>
    <row r="10" s="2" customFormat="1" ht="12" customHeight="1">
      <c r="A10" s="38"/>
      <c r="B10" s="44"/>
      <c r="C10" s="38"/>
      <c r="D10" s="151" t="s">
        <v>140</v>
      </c>
      <c r="E10" s="38"/>
      <c r="F10" s="38"/>
      <c r="G10" s="38"/>
      <c r="H10" s="38"/>
      <c r="I10" s="38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Z10" s="146" t="s">
        <v>141</v>
      </c>
      <c r="BA10" s="146" t="s">
        <v>142</v>
      </c>
      <c r="BB10" s="146" t="s">
        <v>1</v>
      </c>
      <c r="BC10" s="146" t="s">
        <v>143</v>
      </c>
      <c r="BD10" s="146" t="s">
        <v>115</v>
      </c>
    </row>
    <row r="11" s="2" customFormat="1" ht="16.5" customHeight="1">
      <c r="A11" s="38"/>
      <c r="B11" s="44"/>
      <c r="C11" s="38"/>
      <c r="D11" s="38"/>
      <c r="E11" s="153" t="s">
        <v>144</v>
      </c>
      <c r="F11" s="38"/>
      <c r="G11" s="38"/>
      <c r="H11" s="38"/>
      <c r="I11" s="38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Z11" s="146" t="s">
        <v>145</v>
      </c>
      <c r="BA11" s="146" t="s">
        <v>146</v>
      </c>
      <c r="BB11" s="146" t="s">
        <v>1</v>
      </c>
      <c r="BC11" s="146" t="s">
        <v>147</v>
      </c>
      <c r="BD11" s="146" t="s">
        <v>115</v>
      </c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Z12" s="146" t="s">
        <v>148</v>
      </c>
      <c r="BA12" s="146" t="s">
        <v>149</v>
      </c>
      <c r="BB12" s="146" t="s">
        <v>1</v>
      </c>
      <c r="BC12" s="146" t="s">
        <v>150</v>
      </c>
      <c r="BD12" s="146" t="s">
        <v>115</v>
      </c>
    </row>
    <row r="13" s="2" customFormat="1" ht="12" customHeight="1">
      <c r="A13" s="38"/>
      <c r="B13" s="44"/>
      <c r="C13" s="38"/>
      <c r="D13" s="151" t="s">
        <v>18</v>
      </c>
      <c r="E13" s="38"/>
      <c r="F13" s="141" t="s">
        <v>1</v>
      </c>
      <c r="G13" s="38"/>
      <c r="H13" s="38"/>
      <c r="I13" s="151" t="s">
        <v>19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Z13" s="146" t="s">
        <v>151</v>
      </c>
      <c r="BA13" s="146" t="s">
        <v>152</v>
      </c>
      <c r="BB13" s="146" t="s">
        <v>1</v>
      </c>
      <c r="BC13" s="146" t="s">
        <v>153</v>
      </c>
      <c r="BD13" s="146" t="s">
        <v>115</v>
      </c>
    </row>
    <row r="14" s="2" customFormat="1" ht="12" customHeight="1">
      <c r="A14" s="38"/>
      <c r="B14" s="44"/>
      <c r="C14" s="38"/>
      <c r="D14" s="151" t="s">
        <v>20</v>
      </c>
      <c r="E14" s="38"/>
      <c r="F14" s="141" t="s">
        <v>21</v>
      </c>
      <c r="G14" s="38"/>
      <c r="H14" s="38"/>
      <c r="I14" s="151" t="s">
        <v>22</v>
      </c>
      <c r="J14" s="154" t="str">
        <f>'Rekapitulace stavby'!AN8</f>
        <v>27. 11. 2025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Z14" s="146" t="s">
        <v>154</v>
      </c>
      <c r="BA14" s="146" t="s">
        <v>155</v>
      </c>
      <c r="BB14" s="146" t="s">
        <v>1</v>
      </c>
      <c r="BC14" s="146" t="s">
        <v>156</v>
      </c>
      <c r="BD14" s="146" t="s">
        <v>115</v>
      </c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Z15" s="146" t="s">
        <v>157</v>
      </c>
      <c r="BA15" s="146" t="s">
        <v>158</v>
      </c>
      <c r="BB15" s="146" t="s">
        <v>1</v>
      </c>
      <c r="BC15" s="146" t="s">
        <v>159</v>
      </c>
      <c r="BD15" s="146" t="s">
        <v>115</v>
      </c>
    </row>
    <row r="16" s="2" customFormat="1" ht="12" customHeight="1">
      <c r="A16" s="38"/>
      <c r="B16" s="44"/>
      <c r="C16" s="38"/>
      <c r="D16" s="151" t="s">
        <v>24</v>
      </c>
      <c r="E16" s="38"/>
      <c r="F16" s="38"/>
      <c r="G16" s="38"/>
      <c r="H16" s="38"/>
      <c r="I16" s="151" t="s">
        <v>25</v>
      </c>
      <c r="J16" s="141" t="s">
        <v>1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Z16" s="146" t="s">
        <v>160</v>
      </c>
      <c r="BA16" s="146" t="s">
        <v>161</v>
      </c>
      <c r="BB16" s="146" t="s">
        <v>1</v>
      </c>
      <c r="BC16" s="146" t="s">
        <v>162</v>
      </c>
      <c r="BD16" s="146" t="s">
        <v>115</v>
      </c>
    </row>
    <row r="17" s="2" customFormat="1" ht="18" customHeight="1">
      <c r="A17" s="38"/>
      <c r="B17" s="44"/>
      <c r="C17" s="38"/>
      <c r="D17" s="38"/>
      <c r="E17" s="141" t="s">
        <v>26</v>
      </c>
      <c r="F17" s="38"/>
      <c r="G17" s="38"/>
      <c r="H17" s="38"/>
      <c r="I17" s="151" t="s">
        <v>27</v>
      </c>
      <c r="J17" s="141" t="s">
        <v>1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Z17" s="146" t="s">
        <v>163</v>
      </c>
      <c r="BA17" s="146" t="s">
        <v>164</v>
      </c>
      <c r="BB17" s="146" t="s">
        <v>1</v>
      </c>
      <c r="BC17" s="146" t="s">
        <v>165</v>
      </c>
      <c r="BD17" s="146" t="s">
        <v>115</v>
      </c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Z18" s="146" t="s">
        <v>166</v>
      </c>
      <c r="BA18" s="146" t="s">
        <v>167</v>
      </c>
      <c r="BB18" s="146" t="s">
        <v>1</v>
      </c>
      <c r="BC18" s="146" t="s">
        <v>168</v>
      </c>
      <c r="BD18" s="146" t="s">
        <v>115</v>
      </c>
    </row>
    <row r="19" s="2" customFormat="1" ht="12" customHeight="1">
      <c r="A19" s="38"/>
      <c r="B19" s="44"/>
      <c r="C19" s="38"/>
      <c r="D19" s="151" t="s">
        <v>28</v>
      </c>
      <c r="E19" s="38"/>
      <c r="F19" s="38"/>
      <c r="G19" s="38"/>
      <c r="H19" s="38"/>
      <c r="I19" s="151" t="s">
        <v>25</v>
      </c>
      <c r="J19" s="33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Z19" s="146" t="s">
        <v>169</v>
      </c>
      <c r="BA19" s="146" t="s">
        <v>170</v>
      </c>
      <c r="BB19" s="146" t="s">
        <v>1</v>
      </c>
      <c r="BC19" s="146" t="s">
        <v>171</v>
      </c>
      <c r="BD19" s="146" t="s">
        <v>115</v>
      </c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41"/>
      <c r="G20" s="141"/>
      <c r="H20" s="141"/>
      <c r="I20" s="151" t="s">
        <v>27</v>
      </c>
      <c r="J20" s="33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Z20" s="146" t="s">
        <v>172</v>
      </c>
      <c r="BA20" s="146" t="s">
        <v>173</v>
      </c>
      <c r="BB20" s="146" t="s">
        <v>1</v>
      </c>
      <c r="BC20" s="146" t="s">
        <v>168</v>
      </c>
      <c r="BD20" s="146" t="s">
        <v>115</v>
      </c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Z21" s="146" t="s">
        <v>174</v>
      </c>
      <c r="BA21" s="146" t="s">
        <v>175</v>
      </c>
      <c r="BB21" s="146" t="s">
        <v>1</v>
      </c>
      <c r="BC21" s="146" t="s">
        <v>165</v>
      </c>
      <c r="BD21" s="146" t="s">
        <v>115</v>
      </c>
    </row>
    <row r="22" s="2" customFormat="1" ht="12" customHeight="1">
      <c r="A22" s="38"/>
      <c r="B22" s="44"/>
      <c r="C22" s="38"/>
      <c r="D22" s="151" t="s">
        <v>30</v>
      </c>
      <c r="E22" s="38"/>
      <c r="F22" s="38"/>
      <c r="G22" s="38"/>
      <c r="H22" s="38"/>
      <c r="I22" s="151" t="s">
        <v>25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Z22" s="146" t="s">
        <v>176</v>
      </c>
      <c r="BA22" s="146" t="s">
        <v>177</v>
      </c>
      <c r="BB22" s="146" t="s">
        <v>1</v>
      </c>
      <c r="BC22" s="146" t="s">
        <v>165</v>
      </c>
      <c r="BD22" s="146" t="s">
        <v>115</v>
      </c>
    </row>
    <row r="23" s="2" customFormat="1" ht="18" customHeight="1">
      <c r="A23" s="38"/>
      <c r="B23" s="44"/>
      <c r="C23" s="38"/>
      <c r="D23" s="38"/>
      <c r="E23" s="141" t="s">
        <v>31</v>
      </c>
      <c r="F23" s="38"/>
      <c r="G23" s="38"/>
      <c r="H23" s="38"/>
      <c r="I23" s="151" t="s">
        <v>27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Z23" s="146" t="s">
        <v>178</v>
      </c>
      <c r="BA23" s="146" t="s">
        <v>179</v>
      </c>
      <c r="BB23" s="146" t="s">
        <v>1</v>
      </c>
      <c r="BC23" s="146" t="s">
        <v>171</v>
      </c>
      <c r="BD23" s="146" t="s">
        <v>115</v>
      </c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Z24" s="146" t="s">
        <v>180</v>
      </c>
      <c r="BA24" s="146" t="s">
        <v>181</v>
      </c>
      <c r="BB24" s="146" t="s">
        <v>1</v>
      </c>
      <c r="BC24" s="146" t="s">
        <v>171</v>
      </c>
      <c r="BD24" s="146" t="s">
        <v>115</v>
      </c>
    </row>
    <row r="25" s="2" customFormat="1" ht="12" customHeight="1">
      <c r="A25" s="38"/>
      <c r="B25" s="44"/>
      <c r="C25" s="38"/>
      <c r="D25" s="151" t="s">
        <v>33</v>
      </c>
      <c r="E25" s="38"/>
      <c r="F25" s="38"/>
      <c r="G25" s="38"/>
      <c r="H25" s="38"/>
      <c r="I25" s="151" t="s">
        <v>25</v>
      </c>
      <c r="J25" s="141" t="s">
        <v>1</v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Z25" s="146" t="s">
        <v>182</v>
      </c>
      <c r="BA25" s="146" t="s">
        <v>183</v>
      </c>
      <c r="BB25" s="146" t="s">
        <v>1</v>
      </c>
      <c r="BC25" s="146" t="s">
        <v>184</v>
      </c>
      <c r="BD25" s="146" t="s">
        <v>115</v>
      </c>
    </row>
    <row r="26" s="2" customFormat="1" ht="18" customHeight="1">
      <c r="A26" s="38"/>
      <c r="B26" s="44"/>
      <c r="C26" s="38"/>
      <c r="D26" s="38"/>
      <c r="E26" s="141" t="s">
        <v>34</v>
      </c>
      <c r="F26" s="38"/>
      <c r="G26" s="38"/>
      <c r="H26" s="38"/>
      <c r="I26" s="151" t="s">
        <v>27</v>
      </c>
      <c r="J26" s="141" t="s">
        <v>1</v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Z26" s="146" t="s">
        <v>185</v>
      </c>
      <c r="BA26" s="146" t="s">
        <v>186</v>
      </c>
      <c r="BB26" s="146" t="s">
        <v>1</v>
      </c>
      <c r="BC26" s="146" t="s">
        <v>184</v>
      </c>
      <c r="BD26" s="146" t="s">
        <v>115</v>
      </c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Z27" s="146" t="s">
        <v>187</v>
      </c>
      <c r="BA27" s="146" t="s">
        <v>188</v>
      </c>
      <c r="BB27" s="146" t="s">
        <v>1</v>
      </c>
      <c r="BC27" s="146" t="s">
        <v>189</v>
      </c>
      <c r="BD27" s="146" t="s">
        <v>115</v>
      </c>
    </row>
    <row r="28" s="2" customFormat="1" ht="12" customHeight="1">
      <c r="A28" s="38"/>
      <c r="B28" s="44"/>
      <c r="C28" s="38"/>
      <c r="D28" s="151" t="s">
        <v>35</v>
      </c>
      <c r="E28" s="38"/>
      <c r="F28" s="38"/>
      <c r="G28" s="38"/>
      <c r="H28" s="38"/>
      <c r="I28" s="38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Z28" s="146" t="s">
        <v>190</v>
      </c>
      <c r="BA28" s="146" t="s">
        <v>191</v>
      </c>
      <c r="BB28" s="146" t="s">
        <v>1</v>
      </c>
      <c r="BC28" s="146" t="s">
        <v>8</v>
      </c>
      <c r="BD28" s="146" t="s">
        <v>115</v>
      </c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  <c r="AZ29" s="159" t="s">
        <v>192</v>
      </c>
      <c r="BA29" s="159" t="s">
        <v>193</v>
      </c>
      <c r="BB29" s="159" t="s">
        <v>1</v>
      </c>
      <c r="BC29" s="159" t="s">
        <v>194</v>
      </c>
      <c r="BD29" s="159" t="s">
        <v>115</v>
      </c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Z30" s="146" t="s">
        <v>195</v>
      </c>
      <c r="BA30" s="146" t="s">
        <v>196</v>
      </c>
      <c r="BB30" s="146" t="s">
        <v>1</v>
      </c>
      <c r="BC30" s="146" t="s">
        <v>197</v>
      </c>
      <c r="BD30" s="146" t="s">
        <v>115</v>
      </c>
    </row>
    <row r="31" s="2" customFormat="1" ht="6.96" customHeight="1">
      <c r="A31" s="38"/>
      <c r="B31" s="44"/>
      <c r="C31" s="38"/>
      <c r="D31" s="160"/>
      <c r="E31" s="160"/>
      <c r="F31" s="160"/>
      <c r="G31" s="160"/>
      <c r="H31" s="160"/>
      <c r="I31" s="160"/>
      <c r="J31" s="160"/>
      <c r="K31" s="160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Z31" s="146" t="s">
        <v>198</v>
      </c>
      <c r="BA31" s="146" t="s">
        <v>199</v>
      </c>
      <c r="BB31" s="146" t="s">
        <v>1</v>
      </c>
      <c r="BC31" s="146" t="s">
        <v>200</v>
      </c>
      <c r="BD31" s="146" t="s">
        <v>115</v>
      </c>
    </row>
    <row r="32" s="2" customFormat="1" ht="25.44" customHeight="1">
      <c r="A32" s="38"/>
      <c r="B32" s="44"/>
      <c r="C32" s="38"/>
      <c r="D32" s="161" t="s">
        <v>36</v>
      </c>
      <c r="E32" s="38"/>
      <c r="F32" s="38"/>
      <c r="G32" s="38"/>
      <c r="H32" s="38"/>
      <c r="I32" s="38"/>
      <c r="J32" s="162">
        <f>ROUND(J145,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Z32" s="146" t="s">
        <v>201</v>
      </c>
      <c r="BA32" s="146" t="s">
        <v>202</v>
      </c>
      <c r="BB32" s="146" t="s">
        <v>1</v>
      </c>
      <c r="BC32" s="146" t="s">
        <v>203</v>
      </c>
      <c r="BD32" s="146" t="s">
        <v>115</v>
      </c>
    </row>
    <row r="33" s="2" customFormat="1" ht="6.96" customHeight="1">
      <c r="A33" s="38"/>
      <c r="B33" s="44"/>
      <c r="C33" s="38"/>
      <c r="D33" s="160"/>
      <c r="E33" s="160"/>
      <c r="F33" s="160"/>
      <c r="G33" s="160"/>
      <c r="H33" s="160"/>
      <c r="I33" s="160"/>
      <c r="J33" s="160"/>
      <c r="K33" s="160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Z33" s="146" t="s">
        <v>204</v>
      </c>
      <c r="BA33" s="146" t="s">
        <v>205</v>
      </c>
      <c r="BB33" s="146" t="s">
        <v>1</v>
      </c>
      <c r="BC33" s="146" t="s">
        <v>206</v>
      </c>
      <c r="BD33" s="146" t="s">
        <v>115</v>
      </c>
    </row>
    <row r="34" s="2" customFormat="1" ht="14.4" customHeight="1">
      <c r="A34" s="38"/>
      <c r="B34" s="44"/>
      <c r="C34" s="38"/>
      <c r="D34" s="38"/>
      <c r="E34" s="38"/>
      <c r="F34" s="163" t="s">
        <v>38</v>
      </c>
      <c r="G34" s="38"/>
      <c r="H34" s="38"/>
      <c r="I34" s="163" t="s">
        <v>37</v>
      </c>
      <c r="J34" s="163" t="s">
        <v>39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Z34" s="146" t="s">
        <v>207</v>
      </c>
      <c r="BA34" s="146" t="s">
        <v>208</v>
      </c>
      <c r="BB34" s="146" t="s">
        <v>1</v>
      </c>
      <c r="BC34" s="146" t="s">
        <v>209</v>
      </c>
      <c r="BD34" s="146" t="s">
        <v>115</v>
      </c>
    </row>
    <row r="35" s="2" customFormat="1" ht="14.4" customHeight="1">
      <c r="A35" s="38"/>
      <c r="B35" s="44"/>
      <c r="C35" s="38"/>
      <c r="D35" s="164" t="s">
        <v>40</v>
      </c>
      <c r="E35" s="151" t="s">
        <v>41</v>
      </c>
      <c r="F35" s="165">
        <f>ROUND((SUM(BE145:BE1424)),  2)</f>
        <v>0</v>
      </c>
      <c r="G35" s="38"/>
      <c r="H35" s="38"/>
      <c r="I35" s="166">
        <v>0.20999999999999999</v>
      </c>
      <c r="J35" s="165">
        <f>ROUND(((SUM(BE145:BE1424))*I35),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Z35" s="146" t="s">
        <v>210</v>
      </c>
      <c r="BA35" s="146" t="s">
        <v>211</v>
      </c>
      <c r="BB35" s="146" t="s">
        <v>1</v>
      </c>
      <c r="BC35" s="146" t="s">
        <v>212</v>
      </c>
      <c r="BD35" s="146" t="s">
        <v>115</v>
      </c>
    </row>
    <row r="36" s="2" customFormat="1" ht="14.4" customHeight="1">
      <c r="A36" s="38"/>
      <c r="B36" s="44"/>
      <c r="C36" s="38"/>
      <c r="D36" s="38"/>
      <c r="E36" s="151" t="s">
        <v>42</v>
      </c>
      <c r="F36" s="165">
        <f>ROUND((SUM(BF145:BF1424)),  2)</f>
        <v>0</v>
      </c>
      <c r="G36" s="38"/>
      <c r="H36" s="38"/>
      <c r="I36" s="166">
        <v>0.12</v>
      </c>
      <c r="J36" s="165">
        <f>ROUND(((SUM(BF145:BF1424))*I36),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Z36" s="146" t="s">
        <v>213</v>
      </c>
      <c r="BA36" s="146" t="s">
        <v>214</v>
      </c>
      <c r="BB36" s="146" t="s">
        <v>1</v>
      </c>
      <c r="BC36" s="146" t="s">
        <v>215</v>
      </c>
      <c r="BD36" s="146" t="s">
        <v>115</v>
      </c>
    </row>
    <row r="37" hidden="1" s="2" customFormat="1" ht="14.4" customHeight="1">
      <c r="A37" s="38"/>
      <c r="B37" s="44"/>
      <c r="C37" s="38"/>
      <c r="D37" s="38"/>
      <c r="E37" s="151" t="s">
        <v>43</v>
      </c>
      <c r="F37" s="165">
        <f>ROUND((SUM(BG145:BG1424)),  2)</f>
        <v>0</v>
      </c>
      <c r="G37" s="38"/>
      <c r="H37" s="38"/>
      <c r="I37" s="166">
        <v>0.20999999999999999</v>
      </c>
      <c r="J37" s="165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Z37" s="146" t="s">
        <v>216</v>
      </c>
      <c r="BA37" s="146" t="s">
        <v>217</v>
      </c>
      <c r="BB37" s="146" t="s">
        <v>1</v>
      </c>
      <c r="BC37" s="146" t="s">
        <v>218</v>
      </c>
      <c r="BD37" s="146" t="s">
        <v>115</v>
      </c>
    </row>
    <row r="38" hidden="1" s="2" customFormat="1" ht="14.4" customHeight="1">
      <c r="A38" s="38"/>
      <c r="B38" s="44"/>
      <c r="C38" s="38"/>
      <c r="D38" s="38"/>
      <c r="E38" s="151" t="s">
        <v>44</v>
      </c>
      <c r="F38" s="165">
        <f>ROUND((SUM(BH145:BH1424)),  2)</f>
        <v>0</v>
      </c>
      <c r="G38" s="38"/>
      <c r="H38" s="38"/>
      <c r="I38" s="166">
        <v>0.12</v>
      </c>
      <c r="J38" s="165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Z38" s="146" t="s">
        <v>219</v>
      </c>
      <c r="BA38" s="146" t="s">
        <v>220</v>
      </c>
      <c r="BB38" s="146" t="s">
        <v>1</v>
      </c>
      <c r="BC38" s="146" t="s">
        <v>221</v>
      </c>
      <c r="BD38" s="146" t="s">
        <v>115</v>
      </c>
    </row>
    <row r="39" hidden="1" s="2" customFormat="1" ht="14.4" customHeight="1">
      <c r="A39" s="38"/>
      <c r="B39" s="44"/>
      <c r="C39" s="38"/>
      <c r="D39" s="38"/>
      <c r="E39" s="151" t="s">
        <v>45</v>
      </c>
      <c r="F39" s="165">
        <f>ROUND((SUM(BI145:BI1424)),  2)</f>
        <v>0</v>
      </c>
      <c r="G39" s="38"/>
      <c r="H39" s="38"/>
      <c r="I39" s="166">
        <v>0</v>
      </c>
      <c r="J39" s="165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Z39" s="146" t="s">
        <v>222</v>
      </c>
      <c r="BA39" s="146" t="s">
        <v>223</v>
      </c>
      <c r="BB39" s="146" t="s">
        <v>1</v>
      </c>
      <c r="BC39" s="146" t="s">
        <v>224</v>
      </c>
      <c r="BD39" s="146" t="s">
        <v>115</v>
      </c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Z40" s="146" t="s">
        <v>225</v>
      </c>
      <c r="BA40" s="146" t="s">
        <v>226</v>
      </c>
      <c r="BB40" s="146" t="s">
        <v>1</v>
      </c>
      <c r="BC40" s="146" t="s">
        <v>227</v>
      </c>
      <c r="BD40" s="146" t="s">
        <v>115</v>
      </c>
    </row>
    <row r="41" s="2" customFormat="1" ht="25.44" customHeight="1">
      <c r="A41" s="38"/>
      <c r="B41" s="44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Z41" s="146" t="s">
        <v>228</v>
      </c>
      <c r="BA41" s="146" t="s">
        <v>229</v>
      </c>
      <c r="BB41" s="146" t="s">
        <v>1</v>
      </c>
      <c r="BC41" s="146" t="s">
        <v>230</v>
      </c>
      <c r="BD41" s="146" t="s">
        <v>115</v>
      </c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38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Z42" s="146" t="s">
        <v>231</v>
      </c>
      <c r="BA42" s="146" t="s">
        <v>232</v>
      </c>
      <c r="BB42" s="146" t="s">
        <v>1</v>
      </c>
      <c r="BC42" s="146" t="s">
        <v>233</v>
      </c>
      <c r="BD42" s="146" t="s">
        <v>115</v>
      </c>
    </row>
    <row r="43" s="1" customFormat="1" ht="14.4" customHeight="1">
      <c r="B43" s="20"/>
      <c r="L43" s="20"/>
      <c r="AZ43" s="146" t="s">
        <v>234</v>
      </c>
      <c r="BA43" s="146" t="s">
        <v>235</v>
      </c>
      <c r="BB43" s="146" t="s">
        <v>1</v>
      </c>
      <c r="BC43" s="146" t="s">
        <v>236</v>
      </c>
      <c r="BD43" s="146" t="s">
        <v>115</v>
      </c>
    </row>
    <row r="44" s="1" customFormat="1" ht="14.4" customHeight="1">
      <c r="B44" s="20"/>
      <c r="L44" s="20"/>
      <c r="AZ44" s="146" t="s">
        <v>237</v>
      </c>
      <c r="BA44" s="146" t="s">
        <v>238</v>
      </c>
      <c r="BB44" s="146" t="s">
        <v>1</v>
      </c>
      <c r="BC44" s="146" t="s">
        <v>239</v>
      </c>
      <c r="BD44" s="146" t="s">
        <v>115</v>
      </c>
    </row>
    <row r="45" s="1" customFormat="1" ht="14.4" customHeight="1">
      <c r="B45" s="20"/>
      <c r="L45" s="20"/>
      <c r="AZ45" s="146" t="s">
        <v>240</v>
      </c>
      <c r="BA45" s="146" t="s">
        <v>241</v>
      </c>
      <c r="BB45" s="146" t="s">
        <v>1</v>
      </c>
      <c r="BC45" s="146" t="s">
        <v>242</v>
      </c>
      <c r="BD45" s="146" t="s">
        <v>115</v>
      </c>
    </row>
    <row r="46" s="1" customFormat="1" ht="14.4" customHeight="1">
      <c r="B46" s="20"/>
      <c r="L46" s="20"/>
      <c r="AZ46" s="146" t="s">
        <v>243</v>
      </c>
      <c r="BA46" s="146" t="s">
        <v>244</v>
      </c>
      <c r="BB46" s="146" t="s">
        <v>1</v>
      </c>
      <c r="BC46" s="146" t="s">
        <v>159</v>
      </c>
      <c r="BD46" s="146" t="s">
        <v>115</v>
      </c>
    </row>
    <row r="47" s="1" customFormat="1" ht="14.4" customHeight="1">
      <c r="B47" s="20"/>
      <c r="L47" s="20"/>
      <c r="AZ47" s="146" t="s">
        <v>245</v>
      </c>
      <c r="BA47" s="146" t="s">
        <v>246</v>
      </c>
      <c r="BB47" s="146" t="s">
        <v>1</v>
      </c>
      <c r="BC47" s="146" t="s">
        <v>247</v>
      </c>
      <c r="BD47" s="146" t="s">
        <v>115</v>
      </c>
    </row>
    <row r="48" s="1" customFormat="1" ht="14.4" customHeight="1">
      <c r="B48" s="20"/>
      <c r="L48" s="20"/>
      <c r="AZ48" s="146" t="s">
        <v>248</v>
      </c>
      <c r="BA48" s="146" t="s">
        <v>249</v>
      </c>
      <c r="BB48" s="146" t="s">
        <v>1</v>
      </c>
      <c r="BC48" s="146" t="s">
        <v>250</v>
      </c>
      <c r="BD48" s="146" t="s">
        <v>115</v>
      </c>
    </row>
    <row r="49" s="1" customFormat="1" ht="14.4" customHeight="1">
      <c r="B49" s="20"/>
      <c r="L49" s="20"/>
      <c r="AZ49" s="146" t="s">
        <v>251</v>
      </c>
      <c r="BA49" s="146" t="s">
        <v>252</v>
      </c>
      <c r="BB49" s="146" t="s">
        <v>1</v>
      </c>
      <c r="BC49" s="146" t="s">
        <v>253</v>
      </c>
      <c r="BD49" s="146" t="s">
        <v>115</v>
      </c>
    </row>
    <row r="50" s="2" customFormat="1" ht="14.4" customHeight="1">
      <c r="B50" s="63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3"/>
      <c r="AZ50" s="146" t="s">
        <v>254</v>
      </c>
      <c r="BA50" s="146" t="s">
        <v>255</v>
      </c>
      <c r="BB50" s="146" t="s">
        <v>1</v>
      </c>
      <c r="BC50" s="146" t="s">
        <v>256</v>
      </c>
      <c r="BD50" s="146" t="s">
        <v>115</v>
      </c>
    </row>
    <row r="51">
      <c r="B51" s="20"/>
      <c r="L51" s="20"/>
      <c r="AZ51" s="146" t="s">
        <v>257</v>
      </c>
      <c r="BA51" s="146" t="s">
        <v>258</v>
      </c>
      <c r="BB51" s="146" t="s">
        <v>1</v>
      </c>
      <c r="BC51" s="146" t="s">
        <v>259</v>
      </c>
      <c r="BD51" s="146" t="s">
        <v>115</v>
      </c>
    </row>
    <row r="52">
      <c r="B52" s="20"/>
      <c r="L52" s="20"/>
      <c r="AZ52" s="146" t="s">
        <v>260</v>
      </c>
      <c r="BA52" s="146" t="s">
        <v>261</v>
      </c>
      <c r="BB52" s="146" t="s">
        <v>1</v>
      </c>
      <c r="BC52" s="146" t="s">
        <v>262</v>
      </c>
      <c r="BD52" s="146" t="s">
        <v>115</v>
      </c>
    </row>
    <row r="53">
      <c r="B53" s="20"/>
      <c r="L53" s="20"/>
      <c r="AZ53" s="146" t="s">
        <v>263</v>
      </c>
      <c r="BA53" s="146" t="s">
        <v>264</v>
      </c>
      <c r="BB53" s="146" t="s">
        <v>1</v>
      </c>
      <c r="BC53" s="146" t="s">
        <v>265</v>
      </c>
      <c r="BD53" s="146" t="s">
        <v>115</v>
      </c>
    </row>
    <row r="54">
      <c r="B54" s="20"/>
      <c r="L54" s="20"/>
      <c r="AZ54" s="146" t="s">
        <v>266</v>
      </c>
      <c r="BA54" s="146" t="s">
        <v>267</v>
      </c>
      <c r="BB54" s="146" t="s">
        <v>1</v>
      </c>
      <c r="BC54" s="146" t="s">
        <v>268</v>
      </c>
      <c r="BD54" s="146" t="s">
        <v>115</v>
      </c>
    </row>
    <row r="55">
      <c r="B55" s="20"/>
      <c r="L55" s="20"/>
      <c r="AZ55" s="146" t="s">
        <v>269</v>
      </c>
      <c r="BA55" s="146" t="s">
        <v>270</v>
      </c>
      <c r="BB55" s="146" t="s">
        <v>1</v>
      </c>
      <c r="BC55" s="146" t="s">
        <v>271</v>
      </c>
      <c r="BD55" s="146" t="s">
        <v>115</v>
      </c>
    </row>
    <row r="56">
      <c r="B56" s="20"/>
      <c r="L56" s="20"/>
      <c r="AZ56" s="146" t="s">
        <v>272</v>
      </c>
      <c r="BA56" s="146" t="s">
        <v>273</v>
      </c>
      <c r="BB56" s="146" t="s">
        <v>1</v>
      </c>
      <c r="BC56" s="146" t="s">
        <v>274</v>
      </c>
      <c r="BD56" s="146" t="s">
        <v>115</v>
      </c>
    </row>
    <row r="57">
      <c r="B57" s="20"/>
      <c r="L57" s="20"/>
      <c r="AZ57" s="146" t="s">
        <v>275</v>
      </c>
      <c r="BA57" s="146" t="s">
        <v>276</v>
      </c>
      <c r="BB57" s="146" t="s">
        <v>1</v>
      </c>
      <c r="BC57" s="146" t="s">
        <v>277</v>
      </c>
      <c r="BD57" s="146" t="s">
        <v>115</v>
      </c>
    </row>
    <row r="58">
      <c r="B58" s="20"/>
      <c r="L58" s="20"/>
      <c r="AZ58" s="146" t="s">
        <v>278</v>
      </c>
      <c r="BA58" s="146" t="s">
        <v>279</v>
      </c>
      <c r="BB58" s="146" t="s">
        <v>1</v>
      </c>
      <c r="BC58" s="146" t="s">
        <v>280</v>
      </c>
      <c r="BD58" s="146" t="s">
        <v>115</v>
      </c>
    </row>
    <row r="59">
      <c r="B59" s="20"/>
      <c r="L59" s="20"/>
      <c r="AZ59" s="146" t="s">
        <v>281</v>
      </c>
      <c r="BA59" s="146" t="s">
        <v>282</v>
      </c>
      <c r="BB59" s="146" t="s">
        <v>1</v>
      </c>
      <c r="BC59" s="146" t="s">
        <v>283</v>
      </c>
      <c r="BD59" s="146" t="s">
        <v>115</v>
      </c>
    </row>
    <row r="60">
      <c r="B60" s="20"/>
      <c r="L60" s="20"/>
      <c r="AZ60" s="146" t="s">
        <v>284</v>
      </c>
      <c r="BA60" s="146" t="s">
        <v>285</v>
      </c>
      <c r="BB60" s="146" t="s">
        <v>1</v>
      </c>
      <c r="BC60" s="146" t="s">
        <v>286</v>
      </c>
      <c r="BD60" s="146" t="s">
        <v>115</v>
      </c>
    </row>
    <row r="61" s="2" customFormat="1">
      <c r="A61" s="38"/>
      <c r="B61" s="44"/>
      <c r="C61" s="38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Z61" s="146" t="s">
        <v>287</v>
      </c>
      <c r="BA61" s="146" t="s">
        <v>288</v>
      </c>
      <c r="BB61" s="146" t="s">
        <v>1</v>
      </c>
      <c r="BC61" s="146" t="s">
        <v>289</v>
      </c>
      <c r="BD61" s="146" t="s">
        <v>115</v>
      </c>
    </row>
    <row r="62">
      <c r="B62" s="20"/>
      <c r="L62" s="20"/>
      <c r="AZ62" s="146" t="s">
        <v>290</v>
      </c>
      <c r="BA62" s="146" t="s">
        <v>291</v>
      </c>
      <c r="BB62" s="146" t="s">
        <v>1</v>
      </c>
      <c r="BC62" s="146" t="s">
        <v>292</v>
      </c>
      <c r="BD62" s="146" t="s">
        <v>115</v>
      </c>
    </row>
    <row r="63">
      <c r="B63" s="20"/>
      <c r="L63" s="20"/>
      <c r="AZ63" s="146" t="s">
        <v>293</v>
      </c>
      <c r="BA63" s="146" t="s">
        <v>294</v>
      </c>
      <c r="BB63" s="146" t="s">
        <v>1</v>
      </c>
      <c r="BC63" s="146" t="s">
        <v>295</v>
      </c>
      <c r="BD63" s="146" t="s">
        <v>115</v>
      </c>
    </row>
    <row r="64">
      <c r="B64" s="20"/>
      <c r="L64" s="20"/>
      <c r="AZ64" s="146" t="s">
        <v>296</v>
      </c>
      <c r="BA64" s="146" t="s">
        <v>297</v>
      </c>
      <c r="BB64" s="146" t="s">
        <v>1</v>
      </c>
      <c r="BC64" s="146" t="s">
        <v>298</v>
      </c>
      <c r="BD64" s="146" t="s">
        <v>115</v>
      </c>
    </row>
    <row r="65" s="2" customFormat="1">
      <c r="A65" s="38"/>
      <c r="B65" s="44"/>
      <c r="C65" s="38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Z65" s="146" t="s">
        <v>299</v>
      </c>
      <c r="BA65" s="146" t="s">
        <v>300</v>
      </c>
      <c r="BB65" s="146" t="s">
        <v>1</v>
      </c>
      <c r="BC65" s="146" t="s">
        <v>265</v>
      </c>
      <c r="BD65" s="146" t="s">
        <v>115</v>
      </c>
    </row>
    <row r="66">
      <c r="B66" s="20"/>
      <c r="L66" s="20"/>
      <c r="AZ66" s="146" t="s">
        <v>301</v>
      </c>
      <c r="BA66" s="146" t="s">
        <v>302</v>
      </c>
      <c r="BB66" s="146" t="s">
        <v>1</v>
      </c>
      <c r="BC66" s="146" t="s">
        <v>303</v>
      </c>
      <c r="BD66" s="146" t="s">
        <v>115</v>
      </c>
    </row>
    <row r="67">
      <c r="B67" s="20"/>
      <c r="L67" s="20"/>
    </row>
    <row r="68">
      <c r="B68" s="20"/>
      <c r="L68" s="20"/>
    </row>
    <row r="69">
      <c r="B69" s="20"/>
      <c r="L69" s="20"/>
    </row>
    <row r="70">
      <c r="B70" s="20"/>
      <c r="L70" s="20"/>
    </row>
    <row r="71">
      <c r="B71" s="20"/>
      <c r="L71" s="20"/>
    </row>
    <row r="72">
      <c r="B72" s="20"/>
      <c r="L72" s="20"/>
    </row>
    <row r="73">
      <c r="B73" s="20"/>
      <c r="L73" s="20"/>
    </row>
    <row r="74">
      <c r="B74" s="20"/>
      <c r="L74" s="20"/>
    </row>
    <row r="75">
      <c r="B75" s="20"/>
      <c r="L75" s="20"/>
    </row>
    <row r="76" s="2" customFormat="1">
      <c r="A76" s="38"/>
      <c r="B76" s="44"/>
      <c r="C76" s="38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304</v>
      </c>
      <c r="D82" s="40"/>
      <c r="E82" s="40"/>
      <c r="F82" s="40"/>
      <c r="G82" s="40"/>
      <c r="H82" s="40"/>
      <c r="I82" s="40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16</v>
      </c>
      <c r="D84" s="40"/>
      <c r="E84" s="40"/>
      <c r="F84" s="40"/>
      <c r="G84" s="40"/>
      <c r="H84" s="40"/>
      <c r="I84" s="40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85" t="str">
        <f>E7</f>
        <v>Budova zázemí fotbalového hřiště FK Bospor Bohumín</v>
      </c>
      <c r="F85" s="32"/>
      <c r="G85" s="32"/>
      <c r="H85" s="32"/>
      <c r="I85" s="40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1"/>
      <c r="C86" s="32" t="s">
        <v>132</v>
      </c>
      <c r="D86" s="22"/>
      <c r="E86" s="22"/>
      <c r="F86" s="22"/>
      <c r="G86" s="22"/>
      <c r="H86" s="22"/>
      <c r="I86" s="22"/>
      <c r="J86" s="22"/>
      <c r="K86" s="22"/>
      <c r="L86" s="20"/>
    </row>
    <row r="87" s="2" customFormat="1" ht="16.5" customHeight="1">
      <c r="A87" s="38"/>
      <c r="B87" s="39"/>
      <c r="C87" s="40"/>
      <c r="D87" s="40"/>
      <c r="E87" s="185" t="s">
        <v>136</v>
      </c>
      <c r="F87" s="40"/>
      <c r="G87" s="40"/>
      <c r="H87" s="40"/>
      <c r="I87" s="40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2" t="s">
        <v>140</v>
      </c>
      <c r="D88" s="40"/>
      <c r="E88" s="40"/>
      <c r="F88" s="40"/>
      <c r="G88" s="40"/>
      <c r="H88" s="40"/>
      <c r="I88" s="40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6.5" customHeight="1">
      <c r="A89" s="38"/>
      <c r="B89" s="39"/>
      <c r="C89" s="40"/>
      <c r="D89" s="40"/>
      <c r="E89" s="76" t="str">
        <f>E11</f>
        <v>SO01_1 - Stavební část</v>
      </c>
      <c r="F89" s="40"/>
      <c r="G89" s="40"/>
      <c r="H89" s="40"/>
      <c r="I89" s="40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40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2" t="s">
        <v>20</v>
      </c>
      <c r="D91" s="40"/>
      <c r="E91" s="40"/>
      <c r="F91" s="27" t="str">
        <f>F14</f>
        <v>p.č. 1498,1501,1502,1503/1,1506, k.ú. Nový Bohumín</v>
      </c>
      <c r="G91" s="40"/>
      <c r="H91" s="40"/>
      <c r="I91" s="32" t="s">
        <v>22</v>
      </c>
      <c r="J91" s="79" t="str">
        <f>IF(J14="","",J14)</f>
        <v>27. 11. 2025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40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2" t="s">
        <v>24</v>
      </c>
      <c r="D93" s="40"/>
      <c r="E93" s="40"/>
      <c r="F93" s="27" t="str">
        <f>E17</f>
        <v>Obec Bohumín</v>
      </c>
      <c r="G93" s="40"/>
      <c r="H93" s="40"/>
      <c r="I93" s="32" t="s">
        <v>30</v>
      </c>
      <c r="J93" s="36" t="str">
        <f>E23</f>
        <v>CUBESPACE s.r.o.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2" t="s">
        <v>28</v>
      </c>
      <c r="D94" s="40"/>
      <c r="E94" s="40"/>
      <c r="F94" s="27" t="str">
        <f>IF(E20="","",E20)</f>
        <v>Vyplň údaj</v>
      </c>
      <c r="G94" s="40"/>
      <c r="H94" s="40"/>
      <c r="I94" s="32" t="s">
        <v>33</v>
      </c>
      <c r="J94" s="36" t="str">
        <f>E26</f>
        <v>Ing. Miroslav Cejnar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186" t="s">
        <v>305</v>
      </c>
      <c r="D96" s="187"/>
      <c r="E96" s="187"/>
      <c r="F96" s="187"/>
      <c r="G96" s="187"/>
      <c r="H96" s="187"/>
      <c r="I96" s="187"/>
      <c r="J96" s="188" t="s">
        <v>306</v>
      </c>
      <c r="K96" s="187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40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189" t="s">
        <v>307</v>
      </c>
      <c r="D98" s="40"/>
      <c r="E98" s="40"/>
      <c r="F98" s="40"/>
      <c r="G98" s="40"/>
      <c r="H98" s="40"/>
      <c r="I98" s="40"/>
      <c r="J98" s="110">
        <f>J145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7" t="s">
        <v>308</v>
      </c>
    </row>
    <row r="99" s="9" customFormat="1" ht="24.96" customHeight="1">
      <c r="A99" s="9"/>
      <c r="B99" s="190"/>
      <c r="C99" s="191"/>
      <c r="D99" s="192" t="s">
        <v>309</v>
      </c>
      <c r="E99" s="193"/>
      <c r="F99" s="193"/>
      <c r="G99" s="193"/>
      <c r="H99" s="193"/>
      <c r="I99" s="193"/>
      <c r="J99" s="194">
        <f>J146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3"/>
      <c r="D100" s="197" t="s">
        <v>310</v>
      </c>
      <c r="E100" s="198"/>
      <c r="F100" s="198"/>
      <c r="G100" s="198"/>
      <c r="H100" s="198"/>
      <c r="I100" s="198"/>
      <c r="J100" s="199">
        <f>J147</f>
        <v>0</v>
      </c>
      <c r="K100" s="133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3"/>
      <c r="D101" s="197" t="s">
        <v>311</v>
      </c>
      <c r="E101" s="198"/>
      <c r="F101" s="198"/>
      <c r="G101" s="198"/>
      <c r="H101" s="198"/>
      <c r="I101" s="198"/>
      <c r="J101" s="199">
        <f>J196</f>
        <v>0</v>
      </c>
      <c r="K101" s="133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3"/>
      <c r="D102" s="197" t="s">
        <v>312</v>
      </c>
      <c r="E102" s="198"/>
      <c r="F102" s="198"/>
      <c r="G102" s="198"/>
      <c r="H102" s="198"/>
      <c r="I102" s="198"/>
      <c r="J102" s="199">
        <f>J241</f>
        <v>0</v>
      </c>
      <c r="K102" s="133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3"/>
      <c r="D103" s="197" t="s">
        <v>313</v>
      </c>
      <c r="E103" s="198"/>
      <c r="F103" s="198"/>
      <c r="G103" s="198"/>
      <c r="H103" s="198"/>
      <c r="I103" s="198"/>
      <c r="J103" s="199">
        <f>J258</f>
        <v>0</v>
      </c>
      <c r="K103" s="133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3"/>
      <c r="D104" s="197" t="s">
        <v>314</v>
      </c>
      <c r="E104" s="198"/>
      <c r="F104" s="198"/>
      <c r="G104" s="198"/>
      <c r="H104" s="198"/>
      <c r="I104" s="198"/>
      <c r="J104" s="199">
        <f>J298</f>
        <v>0</v>
      </c>
      <c r="K104" s="133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3"/>
      <c r="D105" s="197" t="s">
        <v>315</v>
      </c>
      <c r="E105" s="198"/>
      <c r="F105" s="198"/>
      <c r="G105" s="198"/>
      <c r="H105" s="198"/>
      <c r="I105" s="198"/>
      <c r="J105" s="199">
        <f>J351</f>
        <v>0</v>
      </c>
      <c r="K105" s="133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190"/>
      <c r="C106" s="191"/>
      <c r="D106" s="192" t="s">
        <v>316</v>
      </c>
      <c r="E106" s="193"/>
      <c r="F106" s="193"/>
      <c r="G106" s="193"/>
      <c r="H106" s="193"/>
      <c r="I106" s="193"/>
      <c r="J106" s="194">
        <f>J353</f>
        <v>0</v>
      </c>
      <c r="K106" s="191"/>
      <c r="L106" s="195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196"/>
      <c r="C107" s="133"/>
      <c r="D107" s="197" t="s">
        <v>317</v>
      </c>
      <c r="E107" s="198"/>
      <c r="F107" s="198"/>
      <c r="G107" s="198"/>
      <c r="H107" s="198"/>
      <c r="I107" s="198"/>
      <c r="J107" s="199">
        <f>J354</f>
        <v>0</v>
      </c>
      <c r="K107" s="133"/>
      <c r="L107" s="20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6"/>
      <c r="C108" s="133"/>
      <c r="D108" s="197" t="s">
        <v>318</v>
      </c>
      <c r="E108" s="198"/>
      <c r="F108" s="198"/>
      <c r="G108" s="198"/>
      <c r="H108" s="198"/>
      <c r="I108" s="198"/>
      <c r="J108" s="199">
        <f>J376</f>
        <v>0</v>
      </c>
      <c r="K108" s="133"/>
      <c r="L108" s="20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6"/>
      <c r="C109" s="133"/>
      <c r="D109" s="197" t="s">
        <v>319</v>
      </c>
      <c r="E109" s="198"/>
      <c r="F109" s="198"/>
      <c r="G109" s="198"/>
      <c r="H109" s="198"/>
      <c r="I109" s="198"/>
      <c r="J109" s="199">
        <f>J429</f>
        <v>0</v>
      </c>
      <c r="K109" s="133"/>
      <c r="L109" s="20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6"/>
      <c r="C110" s="133"/>
      <c r="D110" s="197" t="s">
        <v>320</v>
      </c>
      <c r="E110" s="198"/>
      <c r="F110" s="198"/>
      <c r="G110" s="198"/>
      <c r="H110" s="198"/>
      <c r="I110" s="198"/>
      <c r="J110" s="199">
        <f>J526</f>
        <v>0</v>
      </c>
      <c r="K110" s="133"/>
      <c r="L110" s="20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6"/>
      <c r="C111" s="133"/>
      <c r="D111" s="197" t="s">
        <v>321</v>
      </c>
      <c r="E111" s="198"/>
      <c r="F111" s="198"/>
      <c r="G111" s="198"/>
      <c r="H111" s="198"/>
      <c r="I111" s="198"/>
      <c r="J111" s="199">
        <f>J531</f>
        <v>0</v>
      </c>
      <c r="K111" s="133"/>
      <c r="L111" s="20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96"/>
      <c r="C112" s="133"/>
      <c r="D112" s="197" t="s">
        <v>322</v>
      </c>
      <c r="E112" s="198"/>
      <c r="F112" s="198"/>
      <c r="G112" s="198"/>
      <c r="H112" s="198"/>
      <c r="I112" s="198"/>
      <c r="J112" s="199">
        <f>J552</f>
        <v>0</v>
      </c>
      <c r="K112" s="133"/>
      <c r="L112" s="20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6"/>
      <c r="C113" s="133"/>
      <c r="D113" s="197" t="s">
        <v>323</v>
      </c>
      <c r="E113" s="198"/>
      <c r="F113" s="198"/>
      <c r="G113" s="198"/>
      <c r="H113" s="198"/>
      <c r="I113" s="198"/>
      <c r="J113" s="199">
        <f>J581</f>
        <v>0</v>
      </c>
      <c r="K113" s="133"/>
      <c r="L113" s="20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96"/>
      <c r="C114" s="133"/>
      <c r="D114" s="197" t="s">
        <v>324</v>
      </c>
      <c r="E114" s="198"/>
      <c r="F114" s="198"/>
      <c r="G114" s="198"/>
      <c r="H114" s="198"/>
      <c r="I114" s="198"/>
      <c r="J114" s="199">
        <f>J821</f>
        <v>0</v>
      </c>
      <c r="K114" s="133"/>
      <c r="L114" s="20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96"/>
      <c r="C115" s="133"/>
      <c r="D115" s="197" t="s">
        <v>325</v>
      </c>
      <c r="E115" s="198"/>
      <c r="F115" s="198"/>
      <c r="G115" s="198"/>
      <c r="H115" s="198"/>
      <c r="I115" s="198"/>
      <c r="J115" s="199">
        <f>J867</f>
        <v>0</v>
      </c>
      <c r="K115" s="133"/>
      <c r="L115" s="20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96"/>
      <c r="C116" s="133"/>
      <c r="D116" s="197" t="s">
        <v>326</v>
      </c>
      <c r="E116" s="198"/>
      <c r="F116" s="198"/>
      <c r="G116" s="198"/>
      <c r="H116" s="198"/>
      <c r="I116" s="198"/>
      <c r="J116" s="199">
        <f>J952</f>
        <v>0</v>
      </c>
      <c r="K116" s="133"/>
      <c r="L116" s="20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96"/>
      <c r="C117" s="133"/>
      <c r="D117" s="197" t="s">
        <v>327</v>
      </c>
      <c r="E117" s="198"/>
      <c r="F117" s="198"/>
      <c r="G117" s="198"/>
      <c r="H117" s="198"/>
      <c r="I117" s="198"/>
      <c r="J117" s="199">
        <f>J1176</f>
        <v>0</v>
      </c>
      <c r="K117" s="133"/>
      <c r="L117" s="20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96"/>
      <c r="C118" s="133"/>
      <c r="D118" s="197" t="s">
        <v>328</v>
      </c>
      <c r="E118" s="198"/>
      <c r="F118" s="198"/>
      <c r="G118" s="198"/>
      <c r="H118" s="198"/>
      <c r="I118" s="198"/>
      <c r="J118" s="199">
        <f>J1261</f>
        <v>0</v>
      </c>
      <c r="K118" s="133"/>
      <c r="L118" s="20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9.92" customHeight="1">
      <c r="A119" s="10"/>
      <c r="B119" s="196"/>
      <c r="C119" s="133"/>
      <c r="D119" s="197" t="s">
        <v>329</v>
      </c>
      <c r="E119" s="198"/>
      <c r="F119" s="198"/>
      <c r="G119" s="198"/>
      <c r="H119" s="198"/>
      <c r="I119" s="198"/>
      <c r="J119" s="199">
        <f>J1314</f>
        <v>0</v>
      </c>
      <c r="K119" s="133"/>
      <c r="L119" s="20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9.92" customHeight="1">
      <c r="A120" s="10"/>
      <c r="B120" s="196"/>
      <c r="C120" s="133"/>
      <c r="D120" s="197" t="s">
        <v>330</v>
      </c>
      <c r="E120" s="198"/>
      <c r="F120" s="198"/>
      <c r="G120" s="198"/>
      <c r="H120" s="198"/>
      <c r="I120" s="198"/>
      <c r="J120" s="199">
        <f>J1370</f>
        <v>0</v>
      </c>
      <c r="K120" s="133"/>
      <c r="L120" s="20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9.92" customHeight="1">
      <c r="A121" s="10"/>
      <c r="B121" s="196"/>
      <c r="C121" s="133"/>
      <c r="D121" s="197" t="s">
        <v>331</v>
      </c>
      <c r="E121" s="198"/>
      <c r="F121" s="198"/>
      <c r="G121" s="198"/>
      <c r="H121" s="198"/>
      <c r="I121" s="198"/>
      <c r="J121" s="199">
        <f>J1391</f>
        <v>0</v>
      </c>
      <c r="K121" s="133"/>
      <c r="L121" s="20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10" customFormat="1" ht="19.92" customHeight="1">
      <c r="A122" s="10"/>
      <c r="B122" s="196"/>
      <c r="C122" s="133"/>
      <c r="D122" s="197" t="s">
        <v>332</v>
      </c>
      <c r="E122" s="198"/>
      <c r="F122" s="198"/>
      <c r="G122" s="198"/>
      <c r="H122" s="198"/>
      <c r="I122" s="198"/>
      <c r="J122" s="199">
        <f>J1416</f>
        <v>0</v>
      </c>
      <c r="K122" s="133"/>
      <c r="L122" s="20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</row>
    <row r="123" s="9" customFormat="1" ht="24.96" customHeight="1">
      <c r="A123" s="9"/>
      <c r="B123" s="190"/>
      <c r="C123" s="191"/>
      <c r="D123" s="192" t="s">
        <v>333</v>
      </c>
      <c r="E123" s="193"/>
      <c r="F123" s="193"/>
      <c r="G123" s="193"/>
      <c r="H123" s="193"/>
      <c r="I123" s="193"/>
      <c r="J123" s="194">
        <f>J1421</f>
        <v>0</v>
      </c>
      <c r="K123" s="191"/>
      <c r="L123" s="195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</row>
    <row r="124" s="2" customFormat="1" ht="21.84" customHeight="1">
      <c r="A124" s="38"/>
      <c r="B124" s="39"/>
      <c r="C124" s="40"/>
      <c r="D124" s="40"/>
      <c r="E124" s="40"/>
      <c r="F124" s="40"/>
      <c r="G124" s="40"/>
      <c r="H124" s="40"/>
      <c r="I124" s="40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6.96" customHeight="1">
      <c r="A125" s="38"/>
      <c r="B125" s="66"/>
      <c r="C125" s="67"/>
      <c r="D125" s="67"/>
      <c r="E125" s="67"/>
      <c r="F125" s="67"/>
      <c r="G125" s="67"/>
      <c r="H125" s="67"/>
      <c r="I125" s="67"/>
      <c r="J125" s="67"/>
      <c r="K125" s="67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9" s="2" customFormat="1" ht="6.96" customHeight="1">
      <c r="A129" s="38"/>
      <c r="B129" s="68"/>
      <c r="C129" s="69"/>
      <c r="D129" s="69"/>
      <c r="E129" s="69"/>
      <c r="F129" s="69"/>
      <c r="G129" s="69"/>
      <c r="H129" s="69"/>
      <c r="I129" s="69"/>
      <c r="J129" s="69"/>
      <c r="K129" s="69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24.96" customHeight="1">
      <c r="A130" s="38"/>
      <c r="B130" s="39"/>
      <c r="C130" s="23" t="s">
        <v>334</v>
      </c>
      <c r="D130" s="40"/>
      <c r="E130" s="40"/>
      <c r="F130" s="40"/>
      <c r="G130" s="40"/>
      <c r="H130" s="40"/>
      <c r="I130" s="40"/>
      <c r="J130" s="40"/>
      <c r="K130" s="40"/>
      <c r="L130" s="63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6.96" customHeight="1">
      <c r="A131" s="38"/>
      <c r="B131" s="39"/>
      <c r="C131" s="40"/>
      <c r="D131" s="40"/>
      <c r="E131" s="40"/>
      <c r="F131" s="40"/>
      <c r="G131" s="40"/>
      <c r="H131" s="40"/>
      <c r="I131" s="40"/>
      <c r="J131" s="40"/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2" customFormat="1" ht="12" customHeight="1">
      <c r="A132" s="38"/>
      <c r="B132" s="39"/>
      <c r="C132" s="32" t="s">
        <v>16</v>
      </c>
      <c r="D132" s="40"/>
      <c r="E132" s="40"/>
      <c r="F132" s="40"/>
      <c r="G132" s="40"/>
      <c r="H132" s="40"/>
      <c r="I132" s="40"/>
      <c r="J132" s="40"/>
      <c r="K132" s="40"/>
      <c r="L132" s="63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</row>
    <row r="133" s="2" customFormat="1" ht="16.5" customHeight="1">
      <c r="A133" s="38"/>
      <c r="B133" s="39"/>
      <c r="C133" s="40"/>
      <c r="D133" s="40"/>
      <c r="E133" s="185" t="str">
        <f>E7</f>
        <v>Budova zázemí fotbalového hřiště FK Bospor Bohumín</v>
      </c>
      <c r="F133" s="32"/>
      <c r="G133" s="32"/>
      <c r="H133" s="32"/>
      <c r="I133" s="40"/>
      <c r="J133" s="40"/>
      <c r="K133" s="40"/>
      <c r="L133" s="63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</row>
    <row r="134" s="1" customFormat="1" ht="12" customHeight="1">
      <c r="B134" s="21"/>
      <c r="C134" s="32" t="s">
        <v>132</v>
      </c>
      <c r="D134" s="22"/>
      <c r="E134" s="22"/>
      <c r="F134" s="22"/>
      <c r="G134" s="22"/>
      <c r="H134" s="22"/>
      <c r="I134" s="22"/>
      <c r="J134" s="22"/>
      <c r="K134" s="22"/>
      <c r="L134" s="20"/>
    </row>
    <row r="135" s="2" customFormat="1" ht="16.5" customHeight="1">
      <c r="A135" s="38"/>
      <c r="B135" s="39"/>
      <c r="C135" s="40"/>
      <c r="D135" s="40"/>
      <c r="E135" s="185" t="s">
        <v>136</v>
      </c>
      <c r="F135" s="40"/>
      <c r="G135" s="40"/>
      <c r="H135" s="40"/>
      <c r="I135" s="40"/>
      <c r="J135" s="40"/>
      <c r="K135" s="40"/>
      <c r="L135" s="63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</row>
    <row r="136" s="2" customFormat="1" ht="12" customHeight="1">
      <c r="A136" s="38"/>
      <c r="B136" s="39"/>
      <c r="C136" s="32" t="s">
        <v>140</v>
      </c>
      <c r="D136" s="40"/>
      <c r="E136" s="40"/>
      <c r="F136" s="40"/>
      <c r="G136" s="40"/>
      <c r="H136" s="40"/>
      <c r="I136" s="40"/>
      <c r="J136" s="40"/>
      <c r="K136" s="40"/>
      <c r="L136" s="63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</row>
    <row r="137" s="2" customFormat="1" ht="16.5" customHeight="1">
      <c r="A137" s="38"/>
      <c r="B137" s="39"/>
      <c r="C137" s="40"/>
      <c r="D137" s="40"/>
      <c r="E137" s="76" t="str">
        <f>E11</f>
        <v>SO01_1 - Stavební část</v>
      </c>
      <c r="F137" s="40"/>
      <c r="G137" s="40"/>
      <c r="H137" s="40"/>
      <c r="I137" s="40"/>
      <c r="J137" s="40"/>
      <c r="K137" s="40"/>
      <c r="L137" s="63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</row>
    <row r="138" s="2" customFormat="1" ht="6.96" customHeight="1">
      <c r="A138" s="38"/>
      <c r="B138" s="39"/>
      <c r="C138" s="40"/>
      <c r="D138" s="40"/>
      <c r="E138" s="40"/>
      <c r="F138" s="40"/>
      <c r="G138" s="40"/>
      <c r="H138" s="40"/>
      <c r="I138" s="40"/>
      <c r="J138" s="40"/>
      <c r="K138" s="40"/>
      <c r="L138" s="63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</row>
    <row r="139" s="2" customFormat="1" ht="12" customHeight="1">
      <c r="A139" s="38"/>
      <c r="B139" s="39"/>
      <c r="C139" s="32" t="s">
        <v>20</v>
      </c>
      <c r="D139" s="40"/>
      <c r="E139" s="40"/>
      <c r="F139" s="27" t="str">
        <f>F14</f>
        <v>p.č. 1498,1501,1502,1503/1,1506, k.ú. Nový Bohumín</v>
      </c>
      <c r="G139" s="40"/>
      <c r="H139" s="40"/>
      <c r="I139" s="32" t="s">
        <v>22</v>
      </c>
      <c r="J139" s="79" t="str">
        <f>IF(J14="","",J14)</f>
        <v>27. 11. 2025</v>
      </c>
      <c r="K139" s="40"/>
      <c r="L139" s="63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</row>
    <row r="140" s="2" customFormat="1" ht="6.96" customHeight="1">
      <c r="A140" s="38"/>
      <c r="B140" s="39"/>
      <c r="C140" s="40"/>
      <c r="D140" s="40"/>
      <c r="E140" s="40"/>
      <c r="F140" s="40"/>
      <c r="G140" s="40"/>
      <c r="H140" s="40"/>
      <c r="I140" s="40"/>
      <c r="J140" s="40"/>
      <c r="K140" s="40"/>
      <c r="L140" s="63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</row>
    <row r="141" s="2" customFormat="1" ht="15.15" customHeight="1">
      <c r="A141" s="38"/>
      <c r="B141" s="39"/>
      <c r="C141" s="32" t="s">
        <v>24</v>
      </c>
      <c r="D141" s="40"/>
      <c r="E141" s="40"/>
      <c r="F141" s="27" t="str">
        <f>E17</f>
        <v>Obec Bohumín</v>
      </c>
      <c r="G141" s="40"/>
      <c r="H141" s="40"/>
      <c r="I141" s="32" t="s">
        <v>30</v>
      </c>
      <c r="J141" s="36" t="str">
        <f>E23</f>
        <v>CUBESPACE s.r.o.</v>
      </c>
      <c r="K141" s="40"/>
      <c r="L141" s="63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</row>
    <row r="142" s="2" customFormat="1" ht="15.15" customHeight="1">
      <c r="A142" s="38"/>
      <c r="B142" s="39"/>
      <c r="C142" s="32" t="s">
        <v>28</v>
      </c>
      <c r="D142" s="40"/>
      <c r="E142" s="40"/>
      <c r="F142" s="27" t="str">
        <f>IF(E20="","",E20)</f>
        <v>Vyplň údaj</v>
      </c>
      <c r="G142" s="40"/>
      <c r="H142" s="40"/>
      <c r="I142" s="32" t="s">
        <v>33</v>
      </c>
      <c r="J142" s="36" t="str">
        <f>E26</f>
        <v>Ing. Miroslav Cejnar</v>
      </c>
      <c r="K142" s="40"/>
      <c r="L142" s="63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</row>
    <row r="143" s="2" customFormat="1" ht="10.32" customHeight="1">
      <c r="A143" s="38"/>
      <c r="B143" s="39"/>
      <c r="C143" s="40"/>
      <c r="D143" s="40"/>
      <c r="E143" s="40"/>
      <c r="F143" s="40"/>
      <c r="G143" s="40"/>
      <c r="H143" s="40"/>
      <c r="I143" s="40"/>
      <c r="J143" s="40"/>
      <c r="K143" s="40"/>
      <c r="L143" s="63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</row>
    <row r="144" s="11" customFormat="1" ht="29.28" customHeight="1">
      <c r="A144" s="201"/>
      <c r="B144" s="202"/>
      <c r="C144" s="203" t="s">
        <v>335</v>
      </c>
      <c r="D144" s="204" t="s">
        <v>61</v>
      </c>
      <c r="E144" s="204" t="s">
        <v>57</v>
      </c>
      <c r="F144" s="204" t="s">
        <v>58</v>
      </c>
      <c r="G144" s="204" t="s">
        <v>336</v>
      </c>
      <c r="H144" s="204" t="s">
        <v>337</v>
      </c>
      <c r="I144" s="204" t="s">
        <v>338</v>
      </c>
      <c r="J144" s="204" t="s">
        <v>306</v>
      </c>
      <c r="K144" s="205" t="s">
        <v>339</v>
      </c>
      <c r="L144" s="206"/>
      <c r="M144" s="100" t="s">
        <v>1</v>
      </c>
      <c r="N144" s="101" t="s">
        <v>40</v>
      </c>
      <c r="O144" s="101" t="s">
        <v>340</v>
      </c>
      <c r="P144" s="101" t="s">
        <v>341</v>
      </c>
      <c r="Q144" s="101" t="s">
        <v>342</v>
      </c>
      <c r="R144" s="101" t="s">
        <v>343</v>
      </c>
      <c r="S144" s="101" t="s">
        <v>344</v>
      </c>
      <c r="T144" s="102" t="s">
        <v>345</v>
      </c>
      <c r="U144" s="201"/>
      <c r="V144" s="201"/>
      <c r="W144" s="201"/>
      <c r="X144" s="201"/>
      <c r="Y144" s="201"/>
      <c r="Z144" s="201"/>
      <c r="AA144" s="201"/>
      <c r="AB144" s="201"/>
      <c r="AC144" s="201"/>
      <c r="AD144" s="201"/>
      <c r="AE144" s="201"/>
    </row>
    <row r="145" s="2" customFormat="1" ht="22.8" customHeight="1">
      <c r="A145" s="38"/>
      <c r="B145" s="39"/>
      <c r="C145" s="107" t="s">
        <v>346</v>
      </c>
      <c r="D145" s="40"/>
      <c r="E145" s="40"/>
      <c r="F145" s="40"/>
      <c r="G145" s="40"/>
      <c r="H145" s="40"/>
      <c r="I145" s="40"/>
      <c r="J145" s="207">
        <f>BK145</f>
        <v>0</v>
      </c>
      <c r="K145" s="40"/>
      <c r="L145" s="44"/>
      <c r="M145" s="103"/>
      <c r="N145" s="208"/>
      <c r="O145" s="104"/>
      <c r="P145" s="209">
        <f>P146+P353+P1421</f>
        <v>0</v>
      </c>
      <c r="Q145" s="104"/>
      <c r="R145" s="209">
        <f>R146+R353+R1421</f>
        <v>348.20877576999999</v>
      </c>
      <c r="S145" s="104"/>
      <c r="T145" s="210">
        <f>T146+T353+T1421</f>
        <v>0.0035999999999999999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T145" s="17" t="s">
        <v>75</v>
      </c>
      <c r="AU145" s="17" t="s">
        <v>308</v>
      </c>
      <c r="BK145" s="211">
        <f>BK146+BK353+BK1421</f>
        <v>0</v>
      </c>
    </row>
    <row r="146" s="12" customFormat="1" ht="25.92" customHeight="1">
      <c r="A146" s="12"/>
      <c r="B146" s="212"/>
      <c r="C146" s="213"/>
      <c r="D146" s="214" t="s">
        <v>75</v>
      </c>
      <c r="E146" s="215" t="s">
        <v>347</v>
      </c>
      <c r="F146" s="215" t="s">
        <v>348</v>
      </c>
      <c r="G146" s="213"/>
      <c r="H146" s="213"/>
      <c r="I146" s="216"/>
      <c r="J146" s="217">
        <f>BK146</f>
        <v>0</v>
      </c>
      <c r="K146" s="213"/>
      <c r="L146" s="218"/>
      <c r="M146" s="219"/>
      <c r="N146" s="220"/>
      <c r="O146" s="220"/>
      <c r="P146" s="221">
        <f>P147+P196+P241+P258+P298+P351</f>
        <v>0</v>
      </c>
      <c r="Q146" s="220"/>
      <c r="R146" s="221">
        <f>R147+R196+R241+R258+R298+R351</f>
        <v>180.01411196000001</v>
      </c>
      <c r="S146" s="220"/>
      <c r="T146" s="222">
        <f>T147+T196+T241+T258+T298+T351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23" t="s">
        <v>83</v>
      </c>
      <c r="AT146" s="224" t="s">
        <v>75</v>
      </c>
      <c r="AU146" s="224" t="s">
        <v>76</v>
      </c>
      <c r="AY146" s="223" t="s">
        <v>349</v>
      </c>
      <c r="BK146" s="225">
        <f>BK147+BK196+BK241+BK258+BK298+BK351</f>
        <v>0</v>
      </c>
    </row>
    <row r="147" s="12" customFormat="1" ht="22.8" customHeight="1">
      <c r="A147" s="12"/>
      <c r="B147" s="212"/>
      <c r="C147" s="213"/>
      <c r="D147" s="214" t="s">
        <v>75</v>
      </c>
      <c r="E147" s="226" t="s">
        <v>83</v>
      </c>
      <c r="F147" s="226" t="s">
        <v>350</v>
      </c>
      <c r="G147" s="213"/>
      <c r="H147" s="213"/>
      <c r="I147" s="216"/>
      <c r="J147" s="227">
        <f>BK147</f>
        <v>0</v>
      </c>
      <c r="K147" s="213"/>
      <c r="L147" s="218"/>
      <c r="M147" s="219"/>
      <c r="N147" s="220"/>
      <c r="O147" s="220"/>
      <c r="P147" s="221">
        <f>SUM(P148:P195)</f>
        <v>0</v>
      </c>
      <c r="Q147" s="220"/>
      <c r="R147" s="221">
        <f>SUM(R148:R195)</f>
        <v>0</v>
      </c>
      <c r="S147" s="220"/>
      <c r="T147" s="222">
        <f>SUM(T148:T195)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23" t="s">
        <v>83</v>
      </c>
      <c r="AT147" s="224" t="s">
        <v>75</v>
      </c>
      <c r="AU147" s="224" t="s">
        <v>83</v>
      </c>
      <c r="AY147" s="223" t="s">
        <v>349</v>
      </c>
      <c r="BK147" s="225">
        <f>SUM(BK148:BK195)</f>
        <v>0</v>
      </c>
    </row>
    <row r="148" s="2" customFormat="1" ht="24.15" customHeight="1">
      <c r="A148" s="38"/>
      <c r="B148" s="39"/>
      <c r="C148" s="228" t="s">
        <v>83</v>
      </c>
      <c r="D148" s="228" t="s">
        <v>351</v>
      </c>
      <c r="E148" s="229" t="s">
        <v>352</v>
      </c>
      <c r="F148" s="230" t="s">
        <v>353</v>
      </c>
      <c r="G148" s="231" t="s">
        <v>354</v>
      </c>
      <c r="H148" s="232">
        <v>391.68000000000001</v>
      </c>
      <c r="I148" s="233"/>
      <c r="J148" s="234">
        <f>ROUND(I148*H148,2)</f>
        <v>0</v>
      </c>
      <c r="K148" s="230" t="s">
        <v>355</v>
      </c>
      <c r="L148" s="44"/>
      <c r="M148" s="235" t="s">
        <v>1</v>
      </c>
      <c r="N148" s="236" t="s">
        <v>41</v>
      </c>
      <c r="O148" s="91"/>
      <c r="P148" s="237">
        <f>O148*H148</f>
        <v>0</v>
      </c>
      <c r="Q148" s="237">
        <v>0</v>
      </c>
      <c r="R148" s="237">
        <f>Q148*H148</f>
        <v>0</v>
      </c>
      <c r="S148" s="237">
        <v>0</v>
      </c>
      <c r="T148" s="238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39" t="s">
        <v>356</v>
      </c>
      <c r="AT148" s="239" t="s">
        <v>351</v>
      </c>
      <c r="AU148" s="239" t="s">
        <v>85</v>
      </c>
      <c r="AY148" s="17" t="s">
        <v>349</v>
      </c>
      <c r="BE148" s="240">
        <f>IF(N148="základní",J148,0)</f>
        <v>0</v>
      </c>
      <c r="BF148" s="240">
        <f>IF(N148="snížená",J148,0)</f>
        <v>0</v>
      </c>
      <c r="BG148" s="240">
        <f>IF(N148="zákl. přenesená",J148,0)</f>
        <v>0</v>
      </c>
      <c r="BH148" s="240">
        <f>IF(N148="sníž. přenesená",J148,0)</f>
        <v>0</v>
      </c>
      <c r="BI148" s="240">
        <f>IF(N148="nulová",J148,0)</f>
        <v>0</v>
      </c>
      <c r="BJ148" s="17" t="s">
        <v>83</v>
      </c>
      <c r="BK148" s="240">
        <f>ROUND(I148*H148,2)</f>
        <v>0</v>
      </c>
      <c r="BL148" s="17" t="s">
        <v>356</v>
      </c>
      <c r="BM148" s="239" t="s">
        <v>357</v>
      </c>
    </row>
    <row r="149" s="13" customFormat="1">
      <c r="A149" s="13"/>
      <c r="B149" s="241"/>
      <c r="C149" s="242"/>
      <c r="D149" s="243" t="s">
        <v>358</v>
      </c>
      <c r="E149" s="244" t="s">
        <v>1</v>
      </c>
      <c r="F149" s="245" t="s">
        <v>359</v>
      </c>
      <c r="G149" s="242"/>
      <c r="H149" s="244" t="s">
        <v>1</v>
      </c>
      <c r="I149" s="246"/>
      <c r="J149" s="242"/>
      <c r="K149" s="242"/>
      <c r="L149" s="247"/>
      <c r="M149" s="248"/>
      <c r="N149" s="249"/>
      <c r="O149" s="249"/>
      <c r="P149" s="249"/>
      <c r="Q149" s="249"/>
      <c r="R149" s="249"/>
      <c r="S149" s="249"/>
      <c r="T149" s="250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51" t="s">
        <v>358</v>
      </c>
      <c r="AU149" s="251" t="s">
        <v>85</v>
      </c>
      <c r="AV149" s="13" t="s">
        <v>83</v>
      </c>
      <c r="AW149" s="13" t="s">
        <v>32</v>
      </c>
      <c r="AX149" s="13" t="s">
        <v>76</v>
      </c>
      <c r="AY149" s="251" t="s">
        <v>349</v>
      </c>
    </row>
    <row r="150" s="13" customFormat="1">
      <c r="A150" s="13"/>
      <c r="B150" s="241"/>
      <c r="C150" s="242"/>
      <c r="D150" s="243" t="s">
        <v>358</v>
      </c>
      <c r="E150" s="244" t="s">
        <v>1</v>
      </c>
      <c r="F150" s="245" t="s">
        <v>360</v>
      </c>
      <c r="G150" s="242"/>
      <c r="H150" s="244" t="s">
        <v>1</v>
      </c>
      <c r="I150" s="246"/>
      <c r="J150" s="242"/>
      <c r="K150" s="242"/>
      <c r="L150" s="247"/>
      <c r="M150" s="248"/>
      <c r="N150" s="249"/>
      <c r="O150" s="249"/>
      <c r="P150" s="249"/>
      <c r="Q150" s="249"/>
      <c r="R150" s="249"/>
      <c r="S150" s="249"/>
      <c r="T150" s="250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51" t="s">
        <v>358</v>
      </c>
      <c r="AU150" s="251" t="s">
        <v>85</v>
      </c>
      <c r="AV150" s="13" t="s">
        <v>83</v>
      </c>
      <c r="AW150" s="13" t="s">
        <v>32</v>
      </c>
      <c r="AX150" s="13" t="s">
        <v>76</v>
      </c>
      <c r="AY150" s="251" t="s">
        <v>349</v>
      </c>
    </row>
    <row r="151" s="14" customFormat="1">
      <c r="A151" s="14"/>
      <c r="B151" s="252"/>
      <c r="C151" s="253"/>
      <c r="D151" s="243" t="s">
        <v>358</v>
      </c>
      <c r="E151" s="254" t="s">
        <v>1</v>
      </c>
      <c r="F151" s="255" t="s">
        <v>112</v>
      </c>
      <c r="G151" s="253"/>
      <c r="H151" s="256">
        <v>391.68000000000001</v>
      </c>
      <c r="I151" s="257"/>
      <c r="J151" s="253"/>
      <c r="K151" s="253"/>
      <c r="L151" s="258"/>
      <c r="M151" s="259"/>
      <c r="N151" s="260"/>
      <c r="O151" s="260"/>
      <c r="P151" s="260"/>
      <c r="Q151" s="260"/>
      <c r="R151" s="260"/>
      <c r="S151" s="260"/>
      <c r="T151" s="261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62" t="s">
        <v>358</v>
      </c>
      <c r="AU151" s="262" t="s">
        <v>85</v>
      </c>
      <c r="AV151" s="14" t="s">
        <v>85</v>
      </c>
      <c r="AW151" s="14" t="s">
        <v>32</v>
      </c>
      <c r="AX151" s="14" t="s">
        <v>83</v>
      </c>
      <c r="AY151" s="262" t="s">
        <v>349</v>
      </c>
    </row>
    <row r="152" s="2" customFormat="1" ht="33" customHeight="1">
      <c r="A152" s="38"/>
      <c r="B152" s="39"/>
      <c r="C152" s="228" t="s">
        <v>85</v>
      </c>
      <c r="D152" s="228" t="s">
        <v>351</v>
      </c>
      <c r="E152" s="229" t="s">
        <v>361</v>
      </c>
      <c r="F152" s="230" t="s">
        <v>362</v>
      </c>
      <c r="G152" s="231" t="s">
        <v>363</v>
      </c>
      <c r="H152" s="232">
        <v>63.420000000000002</v>
      </c>
      <c r="I152" s="233"/>
      <c r="J152" s="234">
        <f>ROUND(I152*H152,2)</f>
        <v>0</v>
      </c>
      <c r="K152" s="230" t="s">
        <v>355</v>
      </c>
      <c r="L152" s="44"/>
      <c r="M152" s="235" t="s">
        <v>1</v>
      </c>
      <c r="N152" s="236" t="s">
        <v>41</v>
      </c>
      <c r="O152" s="91"/>
      <c r="P152" s="237">
        <f>O152*H152</f>
        <v>0</v>
      </c>
      <c r="Q152" s="237">
        <v>0</v>
      </c>
      <c r="R152" s="237">
        <f>Q152*H152</f>
        <v>0</v>
      </c>
      <c r="S152" s="237">
        <v>0</v>
      </c>
      <c r="T152" s="238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39" t="s">
        <v>356</v>
      </c>
      <c r="AT152" s="239" t="s">
        <v>351</v>
      </c>
      <c r="AU152" s="239" t="s">
        <v>85</v>
      </c>
      <c r="AY152" s="17" t="s">
        <v>349</v>
      </c>
      <c r="BE152" s="240">
        <f>IF(N152="základní",J152,0)</f>
        <v>0</v>
      </c>
      <c r="BF152" s="240">
        <f>IF(N152="snížená",J152,0)</f>
        <v>0</v>
      </c>
      <c r="BG152" s="240">
        <f>IF(N152="zákl. přenesená",J152,0)</f>
        <v>0</v>
      </c>
      <c r="BH152" s="240">
        <f>IF(N152="sníž. přenesená",J152,0)</f>
        <v>0</v>
      </c>
      <c r="BI152" s="240">
        <f>IF(N152="nulová",J152,0)</f>
        <v>0</v>
      </c>
      <c r="BJ152" s="17" t="s">
        <v>83</v>
      </c>
      <c r="BK152" s="240">
        <f>ROUND(I152*H152,2)</f>
        <v>0</v>
      </c>
      <c r="BL152" s="17" t="s">
        <v>356</v>
      </c>
      <c r="BM152" s="239" t="s">
        <v>364</v>
      </c>
    </row>
    <row r="153" s="13" customFormat="1">
      <c r="A153" s="13"/>
      <c r="B153" s="241"/>
      <c r="C153" s="242"/>
      <c r="D153" s="243" t="s">
        <v>358</v>
      </c>
      <c r="E153" s="244" t="s">
        <v>1</v>
      </c>
      <c r="F153" s="245" t="s">
        <v>359</v>
      </c>
      <c r="G153" s="242"/>
      <c r="H153" s="244" t="s">
        <v>1</v>
      </c>
      <c r="I153" s="246"/>
      <c r="J153" s="242"/>
      <c r="K153" s="242"/>
      <c r="L153" s="247"/>
      <c r="M153" s="248"/>
      <c r="N153" s="249"/>
      <c r="O153" s="249"/>
      <c r="P153" s="249"/>
      <c r="Q153" s="249"/>
      <c r="R153" s="249"/>
      <c r="S153" s="249"/>
      <c r="T153" s="250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1" t="s">
        <v>358</v>
      </c>
      <c r="AU153" s="251" t="s">
        <v>85</v>
      </c>
      <c r="AV153" s="13" t="s">
        <v>83</v>
      </c>
      <c r="AW153" s="13" t="s">
        <v>32</v>
      </c>
      <c r="AX153" s="13" t="s">
        <v>76</v>
      </c>
      <c r="AY153" s="251" t="s">
        <v>349</v>
      </c>
    </row>
    <row r="154" s="13" customFormat="1">
      <c r="A154" s="13"/>
      <c r="B154" s="241"/>
      <c r="C154" s="242"/>
      <c r="D154" s="243" t="s">
        <v>358</v>
      </c>
      <c r="E154" s="244" t="s">
        <v>1</v>
      </c>
      <c r="F154" s="245" t="s">
        <v>365</v>
      </c>
      <c r="G154" s="242"/>
      <c r="H154" s="244" t="s">
        <v>1</v>
      </c>
      <c r="I154" s="246"/>
      <c r="J154" s="242"/>
      <c r="K154" s="242"/>
      <c r="L154" s="247"/>
      <c r="M154" s="248"/>
      <c r="N154" s="249"/>
      <c r="O154" s="249"/>
      <c r="P154" s="249"/>
      <c r="Q154" s="249"/>
      <c r="R154" s="249"/>
      <c r="S154" s="249"/>
      <c r="T154" s="250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51" t="s">
        <v>358</v>
      </c>
      <c r="AU154" s="251" t="s">
        <v>85</v>
      </c>
      <c r="AV154" s="13" t="s">
        <v>83</v>
      </c>
      <c r="AW154" s="13" t="s">
        <v>32</v>
      </c>
      <c r="AX154" s="13" t="s">
        <v>76</v>
      </c>
      <c r="AY154" s="251" t="s">
        <v>349</v>
      </c>
    </row>
    <row r="155" s="13" customFormat="1">
      <c r="A155" s="13"/>
      <c r="B155" s="241"/>
      <c r="C155" s="242"/>
      <c r="D155" s="243" t="s">
        <v>358</v>
      </c>
      <c r="E155" s="244" t="s">
        <v>1</v>
      </c>
      <c r="F155" s="245" t="s">
        <v>366</v>
      </c>
      <c r="G155" s="242"/>
      <c r="H155" s="244" t="s">
        <v>1</v>
      </c>
      <c r="I155" s="246"/>
      <c r="J155" s="242"/>
      <c r="K155" s="242"/>
      <c r="L155" s="247"/>
      <c r="M155" s="248"/>
      <c r="N155" s="249"/>
      <c r="O155" s="249"/>
      <c r="P155" s="249"/>
      <c r="Q155" s="249"/>
      <c r="R155" s="249"/>
      <c r="S155" s="249"/>
      <c r="T155" s="250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51" t="s">
        <v>358</v>
      </c>
      <c r="AU155" s="251" t="s">
        <v>85</v>
      </c>
      <c r="AV155" s="13" t="s">
        <v>83</v>
      </c>
      <c r="AW155" s="13" t="s">
        <v>32</v>
      </c>
      <c r="AX155" s="13" t="s">
        <v>76</v>
      </c>
      <c r="AY155" s="251" t="s">
        <v>349</v>
      </c>
    </row>
    <row r="156" s="14" customFormat="1">
      <c r="A156" s="14"/>
      <c r="B156" s="252"/>
      <c r="C156" s="253"/>
      <c r="D156" s="243" t="s">
        <v>358</v>
      </c>
      <c r="E156" s="254" t="s">
        <v>1</v>
      </c>
      <c r="F156" s="255" t="s">
        <v>116</v>
      </c>
      <c r="G156" s="253"/>
      <c r="H156" s="256">
        <v>63.420000000000002</v>
      </c>
      <c r="I156" s="257"/>
      <c r="J156" s="253"/>
      <c r="K156" s="253"/>
      <c r="L156" s="258"/>
      <c r="M156" s="259"/>
      <c r="N156" s="260"/>
      <c r="O156" s="260"/>
      <c r="P156" s="260"/>
      <c r="Q156" s="260"/>
      <c r="R156" s="260"/>
      <c r="S156" s="260"/>
      <c r="T156" s="261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62" t="s">
        <v>358</v>
      </c>
      <c r="AU156" s="262" t="s">
        <v>85</v>
      </c>
      <c r="AV156" s="14" t="s">
        <v>85</v>
      </c>
      <c r="AW156" s="14" t="s">
        <v>32</v>
      </c>
      <c r="AX156" s="14" t="s">
        <v>83</v>
      </c>
      <c r="AY156" s="262" t="s">
        <v>349</v>
      </c>
    </row>
    <row r="157" s="2" customFormat="1" ht="24.15" customHeight="1">
      <c r="A157" s="38"/>
      <c r="B157" s="39"/>
      <c r="C157" s="228" t="s">
        <v>115</v>
      </c>
      <c r="D157" s="228" t="s">
        <v>351</v>
      </c>
      <c r="E157" s="229" t="s">
        <v>367</v>
      </c>
      <c r="F157" s="230" t="s">
        <v>368</v>
      </c>
      <c r="G157" s="231" t="s">
        <v>363</v>
      </c>
      <c r="H157" s="232">
        <v>1.4079999999999999</v>
      </c>
      <c r="I157" s="233"/>
      <c r="J157" s="234">
        <f>ROUND(I157*H157,2)</f>
        <v>0</v>
      </c>
      <c r="K157" s="230" t="s">
        <v>355</v>
      </c>
      <c r="L157" s="44"/>
      <c r="M157" s="235" t="s">
        <v>1</v>
      </c>
      <c r="N157" s="236" t="s">
        <v>41</v>
      </c>
      <c r="O157" s="91"/>
      <c r="P157" s="237">
        <f>O157*H157</f>
        <v>0</v>
      </c>
      <c r="Q157" s="237">
        <v>0</v>
      </c>
      <c r="R157" s="237">
        <f>Q157*H157</f>
        <v>0</v>
      </c>
      <c r="S157" s="237">
        <v>0</v>
      </c>
      <c r="T157" s="238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39" t="s">
        <v>356</v>
      </c>
      <c r="AT157" s="239" t="s">
        <v>351</v>
      </c>
      <c r="AU157" s="239" t="s">
        <v>85</v>
      </c>
      <c r="AY157" s="17" t="s">
        <v>349</v>
      </c>
      <c r="BE157" s="240">
        <f>IF(N157="základní",J157,0)</f>
        <v>0</v>
      </c>
      <c r="BF157" s="240">
        <f>IF(N157="snížená",J157,0)</f>
        <v>0</v>
      </c>
      <c r="BG157" s="240">
        <f>IF(N157="zákl. přenesená",J157,0)</f>
        <v>0</v>
      </c>
      <c r="BH157" s="240">
        <f>IF(N157="sníž. přenesená",J157,0)</f>
        <v>0</v>
      </c>
      <c r="BI157" s="240">
        <f>IF(N157="nulová",J157,0)</f>
        <v>0</v>
      </c>
      <c r="BJ157" s="17" t="s">
        <v>83</v>
      </c>
      <c r="BK157" s="240">
        <f>ROUND(I157*H157,2)</f>
        <v>0</v>
      </c>
      <c r="BL157" s="17" t="s">
        <v>356</v>
      </c>
      <c r="BM157" s="239" t="s">
        <v>369</v>
      </c>
    </row>
    <row r="158" s="13" customFormat="1">
      <c r="A158" s="13"/>
      <c r="B158" s="241"/>
      <c r="C158" s="242"/>
      <c r="D158" s="243" t="s">
        <v>358</v>
      </c>
      <c r="E158" s="244" t="s">
        <v>1</v>
      </c>
      <c r="F158" s="245" t="s">
        <v>359</v>
      </c>
      <c r="G158" s="242"/>
      <c r="H158" s="244" t="s">
        <v>1</v>
      </c>
      <c r="I158" s="246"/>
      <c r="J158" s="242"/>
      <c r="K158" s="242"/>
      <c r="L158" s="247"/>
      <c r="M158" s="248"/>
      <c r="N158" s="249"/>
      <c r="O158" s="249"/>
      <c r="P158" s="249"/>
      <c r="Q158" s="249"/>
      <c r="R158" s="249"/>
      <c r="S158" s="249"/>
      <c r="T158" s="250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51" t="s">
        <v>358</v>
      </c>
      <c r="AU158" s="251" t="s">
        <v>85</v>
      </c>
      <c r="AV158" s="13" t="s">
        <v>83</v>
      </c>
      <c r="AW158" s="13" t="s">
        <v>32</v>
      </c>
      <c r="AX158" s="13" t="s">
        <v>76</v>
      </c>
      <c r="AY158" s="251" t="s">
        <v>349</v>
      </c>
    </row>
    <row r="159" s="13" customFormat="1">
      <c r="A159" s="13"/>
      <c r="B159" s="241"/>
      <c r="C159" s="242"/>
      <c r="D159" s="243" t="s">
        <v>358</v>
      </c>
      <c r="E159" s="244" t="s">
        <v>1</v>
      </c>
      <c r="F159" s="245" t="s">
        <v>370</v>
      </c>
      <c r="G159" s="242"/>
      <c r="H159" s="244" t="s">
        <v>1</v>
      </c>
      <c r="I159" s="246"/>
      <c r="J159" s="242"/>
      <c r="K159" s="242"/>
      <c r="L159" s="247"/>
      <c r="M159" s="248"/>
      <c r="N159" s="249"/>
      <c r="O159" s="249"/>
      <c r="P159" s="249"/>
      <c r="Q159" s="249"/>
      <c r="R159" s="249"/>
      <c r="S159" s="249"/>
      <c r="T159" s="250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1" t="s">
        <v>358</v>
      </c>
      <c r="AU159" s="251" t="s">
        <v>85</v>
      </c>
      <c r="AV159" s="13" t="s">
        <v>83</v>
      </c>
      <c r="AW159" s="13" t="s">
        <v>32</v>
      </c>
      <c r="AX159" s="13" t="s">
        <v>76</v>
      </c>
      <c r="AY159" s="251" t="s">
        <v>349</v>
      </c>
    </row>
    <row r="160" s="13" customFormat="1">
      <c r="A160" s="13"/>
      <c r="B160" s="241"/>
      <c r="C160" s="242"/>
      <c r="D160" s="243" t="s">
        <v>358</v>
      </c>
      <c r="E160" s="244" t="s">
        <v>1</v>
      </c>
      <c r="F160" s="245" t="s">
        <v>371</v>
      </c>
      <c r="G160" s="242"/>
      <c r="H160" s="244" t="s">
        <v>1</v>
      </c>
      <c r="I160" s="246"/>
      <c r="J160" s="242"/>
      <c r="K160" s="242"/>
      <c r="L160" s="247"/>
      <c r="M160" s="248"/>
      <c r="N160" s="249"/>
      <c r="O160" s="249"/>
      <c r="P160" s="249"/>
      <c r="Q160" s="249"/>
      <c r="R160" s="249"/>
      <c r="S160" s="249"/>
      <c r="T160" s="250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1" t="s">
        <v>358</v>
      </c>
      <c r="AU160" s="251" t="s">
        <v>85</v>
      </c>
      <c r="AV160" s="13" t="s">
        <v>83</v>
      </c>
      <c r="AW160" s="13" t="s">
        <v>32</v>
      </c>
      <c r="AX160" s="13" t="s">
        <v>76</v>
      </c>
      <c r="AY160" s="251" t="s">
        <v>349</v>
      </c>
    </row>
    <row r="161" s="14" customFormat="1">
      <c r="A161" s="14"/>
      <c r="B161" s="252"/>
      <c r="C161" s="253"/>
      <c r="D161" s="243" t="s">
        <v>358</v>
      </c>
      <c r="E161" s="254" t="s">
        <v>1</v>
      </c>
      <c r="F161" s="255" t="s">
        <v>126</v>
      </c>
      <c r="G161" s="253"/>
      <c r="H161" s="256">
        <v>1.4079999999999999</v>
      </c>
      <c r="I161" s="257"/>
      <c r="J161" s="253"/>
      <c r="K161" s="253"/>
      <c r="L161" s="258"/>
      <c r="M161" s="259"/>
      <c r="N161" s="260"/>
      <c r="O161" s="260"/>
      <c r="P161" s="260"/>
      <c r="Q161" s="260"/>
      <c r="R161" s="260"/>
      <c r="S161" s="260"/>
      <c r="T161" s="261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2" t="s">
        <v>358</v>
      </c>
      <c r="AU161" s="262" t="s">
        <v>85</v>
      </c>
      <c r="AV161" s="14" t="s">
        <v>85</v>
      </c>
      <c r="AW161" s="14" t="s">
        <v>32</v>
      </c>
      <c r="AX161" s="14" t="s">
        <v>83</v>
      </c>
      <c r="AY161" s="262" t="s">
        <v>349</v>
      </c>
    </row>
    <row r="162" s="2" customFormat="1" ht="37.8" customHeight="1">
      <c r="A162" s="38"/>
      <c r="B162" s="39"/>
      <c r="C162" s="228" t="s">
        <v>356</v>
      </c>
      <c r="D162" s="228" t="s">
        <v>351</v>
      </c>
      <c r="E162" s="229" t="s">
        <v>372</v>
      </c>
      <c r="F162" s="230" t="s">
        <v>373</v>
      </c>
      <c r="G162" s="231" t="s">
        <v>363</v>
      </c>
      <c r="H162" s="232">
        <v>78.335999999999999</v>
      </c>
      <c r="I162" s="233"/>
      <c r="J162" s="234">
        <f>ROUND(I162*H162,2)</f>
        <v>0</v>
      </c>
      <c r="K162" s="230" t="s">
        <v>355</v>
      </c>
      <c r="L162" s="44"/>
      <c r="M162" s="235" t="s">
        <v>1</v>
      </c>
      <c r="N162" s="236" t="s">
        <v>41</v>
      </c>
      <c r="O162" s="91"/>
      <c r="P162" s="237">
        <f>O162*H162</f>
        <v>0</v>
      </c>
      <c r="Q162" s="237">
        <v>0</v>
      </c>
      <c r="R162" s="237">
        <f>Q162*H162</f>
        <v>0</v>
      </c>
      <c r="S162" s="237">
        <v>0</v>
      </c>
      <c r="T162" s="238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239" t="s">
        <v>356</v>
      </c>
      <c r="AT162" s="239" t="s">
        <v>351</v>
      </c>
      <c r="AU162" s="239" t="s">
        <v>85</v>
      </c>
      <c r="AY162" s="17" t="s">
        <v>349</v>
      </c>
      <c r="BE162" s="240">
        <f>IF(N162="základní",J162,0)</f>
        <v>0</v>
      </c>
      <c r="BF162" s="240">
        <f>IF(N162="snížená",J162,0)</f>
        <v>0</v>
      </c>
      <c r="BG162" s="240">
        <f>IF(N162="zákl. přenesená",J162,0)</f>
        <v>0</v>
      </c>
      <c r="BH162" s="240">
        <f>IF(N162="sníž. přenesená",J162,0)</f>
        <v>0</v>
      </c>
      <c r="BI162" s="240">
        <f>IF(N162="nulová",J162,0)</f>
        <v>0</v>
      </c>
      <c r="BJ162" s="17" t="s">
        <v>83</v>
      </c>
      <c r="BK162" s="240">
        <f>ROUND(I162*H162,2)</f>
        <v>0</v>
      </c>
      <c r="BL162" s="17" t="s">
        <v>356</v>
      </c>
      <c r="BM162" s="239" t="s">
        <v>374</v>
      </c>
    </row>
    <row r="163" s="13" customFormat="1">
      <c r="A163" s="13"/>
      <c r="B163" s="241"/>
      <c r="C163" s="242"/>
      <c r="D163" s="243" t="s">
        <v>358</v>
      </c>
      <c r="E163" s="244" t="s">
        <v>1</v>
      </c>
      <c r="F163" s="245" t="s">
        <v>375</v>
      </c>
      <c r="G163" s="242"/>
      <c r="H163" s="244" t="s">
        <v>1</v>
      </c>
      <c r="I163" s="246"/>
      <c r="J163" s="242"/>
      <c r="K163" s="242"/>
      <c r="L163" s="247"/>
      <c r="M163" s="248"/>
      <c r="N163" s="249"/>
      <c r="O163" s="249"/>
      <c r="P163" s="249"/>
      <c r="Q163" s="249"/>
      <c r="R163" s="249"/>
      <c r="S163" s="249"/>
      <c r="T163" s="250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51" t="s">
        <v>358</v>
      </c>
      <c r="AU163" s="251" t="s">
        <v>85</v>
      </c>
      <c r="AV163" s="13" t="s">
        <v>83</v>
      </c>
      <c r="AW163" s="13" t="s">
        <v>32</v>
      </c>
      <c r="AX163" s="13" t="s">
        <v>76</v>
      </c>
      <c r="AY163" s="251" t="s">
        <v>349</v>
      </c>
    </row>
    <row r="164" s="14" customFormat="1">
      <c r="A164" s="14"/>
      <c r="B164" s="252"/>
      <c r="C164" s="253"/>
      <c r="D164" s="243" t="s">
        <v>358</v>
      </c>
      <c r="E164" s="263" t="s">
        <v>1</v>
      </c>
      <c r="F164" s="254" t="s">
        <v>376</v>
      </c>
      <c r="G164" s="253"/>
      <c r="H164" s="256">
        <v>78.335999999999999</v>
      </c>
      <c r="I164" s="257"/>
      <c r="J164" s="253"/>
      <c r="K164" s="253"/>
      <c r="L164" s="258"/>
      <c r="M164" s="259"/>
      <c r="N164" s="260"/>
      <c r="O164" s="260"/>
      <c r="P164" s="260"/>
      <c r="Q164" s="260"/>
      <c r="R164" s="260"/>
      <c r="S164" s="260"/>
      <c r="T164" s="261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2" t="s">
        <v>358</v>
      </c>
      <c r="AU164" s="262" t="s">
        <v>85</v>
      </c>
      <c r="AV164" s="14" t="s">
        <v>85</v>
      </c>
      <c r="AW164" s="14" t="s">
        <v>32</v>
      </c>
      <c r="AX164" s="14" t="s">
        <v>76</v>
      </c>
      <c r="AY164" s="262" t="s">
        <v>349</v>
      </c>
    </row>
    <row r="165" s="15" customFormat="1">
      <c r="A165" s="15"/>
      <c r="B165" s="264"/>
      <c r="C165" s="265"/>
      <c r="D165" s="243" t="s">
        <v>358</v>
      </c>
      <c r="E165" s="266" t="s">
        <v>1</v>
      </c>
      <c r="F165" s="267" t="s">
        <v>377</v>
      </c>
      <c r="G165" s="265"/>
      <c r="H165" s="268">
        <v>78.335999999999999</v>
      </c>
      <c r="I165" s="269"/>
      <c r="J165" s="265"/>
      <c r="K165" s="265"/>
      <c r="L165" s="270"/>
      <c r="M165" s="271"/>
      <c r="N165" s="272"/>
      <c r="O165" s="272"/>
      <c r="P165" s="272"/>
      <c r="Q165" s="272"/>
      <c r="R165" s="272"/>
      <c r="S165" s="272"/>
      <c r="T165" s="273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T165" s="274" t="s">
        <v>358</v>
      </c>
      <c r="AU165" s="274" t="s">
        <v>85</v>
      </c>
      <c r="AV165" s="15" t="s">
        <v>356</v>
      </c>
      <c r="AW165" s="15" t="s">
        <v>32</v>
      </c>
      <c r="AX165" s="15" t="s">
        <v>83</v>
      </c>
      <c r="AY165" s="274" t="s">
        <v>349</v>
      </c>
    </row>
    <row r="166" s="2" customFormat="1" ht="37.8" customHeight="1">
      <c r="A166" s="38"/>
      <c r="B166" s="39"/>
      <c r="C166" s="228" t="s">
        <v>378</v>
      </c>
      <c r="D166" s="228" t="s">
        <v>351</v>
      </c>
      <c r="E166" s="229" t="s">
        <v>379</v>
      </c>
      <c r="F166" s="230" t="s">
        <v>380</v>
      </c>
      <c r="G166" s="231" t="s">
        <v>363</v>
      </c>
      <c r="H166" s="232">
        <v>63.420000000000002</v>
      </c>
      <c r="I166" s="233"/>
      <c r="J166" s="234">
        <f>ROUND(I166*H166,2)</f>
        <v>0</v>
      </c>
      <c r="K166" s="230" t="s">
        <v>355</v>
      </c>
      <c r="L166" s="44"/>
      <c r="M166" s="235" t="s">
        <v>1</v>
      </c>
      <c r="N166" s="236" t="s">
        <v>41</v>
      </c>
      <c r="O166" s="91"/>
      <c r="P166" s="237">
        <f>O166*H166</f>
        <v>0</v>
      </c>
      <c r="Q166" s="237">
        <v>0</v>
      </c>
      <c r="R166" s="237">
        <f>Q166*H166</f>
        <v>0</v>
      </c>
      <c r="S166" s="237">
        <v>0</v>
      </c>
      <c r="T166" s="238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39" t="s">
        <v>356</v>
      </c>
      <c r="AT166" s="239" t="s">
        <v>351</v>
      </c>
      <c r="AU166" s="239" t="s">
        <v>85</v>
      </c>
      <c r="AY166" s="17" t="s">
        <v>349</v>
      </c>
      <c r="BE166" s="240">
        <f>IF(N166="základní",J166,0)</f>
        <v>0</v>
      </c>
      <c r="BF166" s="240">
        <f>IF(N166="snížená",J166,0)</f>
        <v>0</v>
      </c>
      <c r="BG166" s="240">
        <f>IF(N166="zákl. přenesená",J166,0)</f>
        <v>0</v>
      </c>
      <c r="BH166" s="240">
        <f>IF(N166="sníž. přenesená",J166,0)</f>
        <v>0</v>
      </c>
      <c r="BI166" s="240">
        <f>IF(N166="nulová",J166,0)</f>
        <v>0</v>
      </c>
      <c r="BJ166" s="17" t="s">
        <v>83</v>
      </c>
      <c r="BK166" s="240">
        <f>ROUND(I166*H166,2)</f>
        <v>0</v>
      </c>
      <c r="BL166" s="17" t="s">
        <v>356</v>
      </c>
      <c r="BM166" s="239" t="s">
        <v>381</v>
      </c>
    </row>
    <row r="167" s="13" customFormat="1">
      <c r="A167" s="13"/>
      <c r="B167" s="241"/>
      <c r="C167" s="242"/>
      <c r="D167" s="243" t="s">
        <v>358</v>
      </c>
      <c r="E167" s="244" t="s">
        <v>1</v>
      </c>
      <c r="F167" s="245" t="s">
        <v>382</v>
      </c>
      <c r="G167" s="242"/>
      <c r="H167" s="244" t="s">
        <v>1</v>
      </c>
      <c r="I167" s="246"/>
      <c r="J167" s="242"/>
      <c r="K167" s="242"/>
      <c r="L167" s="247"/>
      <c r="M167" s="248"/>
      <c r="N167" s="249"/>
      <c r="O167" s="249"/>
      <c r="P167" s="249"/>
      <c r="Q167" s="249"/>
      <c r="R167" s="249"/>
      <c r="S167" s="249"/>
      <c r="T167" s="250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51" t="s">
        <v>358</v>
      </c>
      <c r="AU167" s="251" t="s">
        <v>85</v>
      </c>
      <c r="AV167" s="13" t="s">
        <v>83</v>
      </c>
      <c r="AW167" s="13" t="s">
        <v>32</v>
      </c>
      <c r="AX167" s="13" t="s">
        <v>76</v>
      </c>
      <c r="AY167" s="251" t="s">
        <v>349</v>
      </c>
    </row>
    <row r="168" s="14" customFormat="1">
      <c r="A168" s="14"/>
      <c r="B168" s="252"/>
      <c r="C168" s="253"/>
      <c r="D168" s="243" t="s">
        <v>358</v>
      </c>
      <c r="E168" s="263" t="s">
        <v>1</v>
      </c>
      <c r="F168" s="254" t="s">
        <v>383</v>
      </c>
      <c r="G168" s="253"/>
      <c r="H168" s="256">
        <v>63.420000000000002</v>
      </c>
      <c r="I168" s="257"/>
      <c r="J168" s="253"/>
      <c r="K168" s="253"/>
      <c r="L168" s="258"/>
      <c r="M168" s="259"/>
      <c r="N168" s="260"/>
      <c r="O168" s="260"/>
      <c r="P168" s="260"/>
      <c r="Q168" s="260"/>
      <c r="R168" s="260"/>
      <c r="S168" s="260"/>
      <c r="T168" s="261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62" t="s">
        <v>358</v>
      </c>
      <c r="AU168" s="262" t="s">
        <v>85</v>
      </c>
      <c r="AV168" s="14" t="s">
        <v>85</v>
      </c>
      <c r="AW168" s="14" t="s">
        <v>32</v>
      </c>
      <c r="AX168" s="14" t="s">
        <v>76</v>
      </c>
      <c r="AY168" s="262" t="s">
        <v>349</v>
      </c>
    </row>
    <row r="169" s="15" customFormat="1">
      <c r="A169" s="15"/>
      <c r="B169" s="264"/>
      <c r="C169" s="265"/>
      <c r="D169" s="243" t="s">
        <v>358</v>
      </c>
      <c r="E169" s="266" t="s">
        <v>1</v>
      </c>
      <c r="F169" s="267" t="s">
        <v>377</v>
      </c>
      <c r="G169" s="265"/>
      <c r="H169" s="268">
        <v>63.420000000000002</v>
      </c>
      <c r="I169" s="269"/>
      <c r="J169" s="265"/>
      <c r="K169" s="265"/>
      <c r="L169" s="270"/>
      <c r="M169" s="271"/>
      <c r="N169" s="272"/>
      <c r="O169" s="272"/>
      <c r="P169" s="272"/>
      <c r="Q169" s="272"/>
      <c r="R169" s="272"/>
      <c r="S169" s="272"/>
      <c r="T169" s="273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74" t="s">
        <v>358</v>
      </c>
      <c r="AU169" s="274" t="s">
        <v>85</v>
      </c>
      <c r="AV169" s="15" t="s">
        <v>356</v>
      </c>
      <c r="AW169" s="15" t="s">
        <v>32</v>
      </c>
      <c r="AX169" s="15" t="s">
        <v>83</v>
      </c>
      <c r="AY169" s="274" t="s">
        <v>349</v>
      </c>
    </row>
    <row r="170" s="2" customFormat="1" ht="37.8" customHeight="1">
      <c r="A170" s="38"/>
      <c r="B170" s="39"/>
      <c r="C170" s="228" t="s">
        <v>384</v>
      </c>
      <c r="D170" s="228" t="s">
        <v>351</v>
      </c>
      <c r="E170" s="229" t="s">
        <v>385</v>
      </c>
      <c r="F170" s="230" t="s">
        <v>386</v>
      </c>
      <c r="G170" s="231" t="s">
        <v>363</v>
      </c>
      <c r="H170" s="232">
        <v>634.20000000000005</v>
      </c>
      <c r="I170" s="233"/>
      <c r="J170" s="234">
        <f>ROUND(I170*H170,2)</f>
        <v>0</v>
      </c>
      <c r="K170" s="230" t="s">
        <v>355</v>
      </c>
      <c r="L170" s="44"/>
      <c r="M170" s="235" t="s">
        <v>1</v>
      </c>
      <c r="N170" s="236" t="s">
        <v>41</v>
      </c>
      <c r="O170" s="91"/>
      <c r="P170" s="237">
        <f>O170*H170</f>
        <v>0</v>
      </c>
      <c r="Q170" s="237">
        <v>0</v>
      </c>
      <c r="R170" s="237">
        <f>Q170*H170</f>
        <v>0</v>
      </c>
      <c r="S170" s="237">
        <v>0</v>
      </c>
      <c r="T170" s="238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39" t="s">
        <v>356</v>
      </c>
      <c r="AT170" s="239" t="s">
        <v>351</v>
      </c>
      <c r="AU170" s="239" t="s">
        <v>85</v>
      </c>
      <c r="AY170" s="17" t="s">
        <v>349</v>
      </c>
      <c r="BE170" s="240">
        <f>IF(N170="základní",J170,0)</f>
        <v>0</v>
      </c>
      <c r="BF170" s="240">
        <f>IF(N170="snížená",J170,0)</f>
        <v>0</v>
      </c>
      <c r="BG170" s="240">
        <f>IF(N170="zákl. přenesená",J170,0)</f>
        <v>0</v>
      </c>
      <c r="BH170" s="240">
        <f>IF(N170="sníž. přenesená",J170,0)</f>
        <v>0</v>
      </c>
      <c r="BI170" s="240">
        <f>IF(N170="nulová",J170,0)</f>
        <v>0</v>
      </c>
      <c r="BJ170" s="17" t="s">
        <v>83</v>
      </c>
      <c r="BK170" s="240">
        <f>ROUND(I170*H170,2)</f>
        <v>0</v>
      </c>
      <c r="BL170" s="17" t="s">
        <v>356</v>
      </c>
      <c r="BM170" s="239" t="s">
        <v>387</v>
      </c>
    </row>
    <row r="171" s="13" customFormat="1">
      <c r="A171" s="13"/>
      <c r="B171" s="241"/>
      <c r="C171" s="242"/>
      <c r="D171" s="243" t="s">
        <v>358</v>
      </c>
      <c r="E171" s="244" t="s">
        <v>1</v>
      </c>
      <c r="F171" s="245" t="s">
        <v>388</v>
      </c>
      <c r="G171" s="242"/>
      <c r="H171" s="244" t="s">
        <v>1</v>
      </c>
      <c r="I171" s="246"/>
      <c r="J171" s="242"/>
      <c r="K171" s="242"/>
      <c r="L171" s="247"/>
      <c r="M171" s="248"/>
      <c r="N171" s="249"/>
      <c r="O171" s="249"/>
      <c r="P171" s="249"/>
      <c r="Q171" s="249"/>
      <c r="R171" s="249"/>
      <c r="S171" s="249"/>
      <c r="T171" s="250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1" t="s">
        <v>358</v>
      </c>
      <c r="AU171" s="251" t="s">
        <v>85</v>
      </c>
      <c r="AV171" s="13" t="s">
        <v>83</v>
      </c>
      <c r="AW171" s="13" t="s">
        <v>32</v>
      </c>
      <c r="AX171" s="13" t="s">
        <v>76</v>
      </c>
      <c r="AY171" s="251" t="s">
        <v>349</v>
      </c>
    </row>
    <row r="172" s="14" customFormat="1">
      <c r="A172" s="14"/>
      <c r="B172" s="252"/>
      <c r="C172" s="253"/>
      <c r="D172" s="243" t="s">
        <v>358</v>
      </c>
      <c r="E172" s="263" t="s">
        <v>1</v>
      </c>
      <c r="F172" s="254" t="s">
        <v>118</v>
      </c>
      <c r="G172" s="253"/>
      <c r="H172" s="256">
        <v>63.420000000000002</v>
      </c>
      <c r="I172" s="257"/>
      <c r="J172" s="253"/>
      <c r="K172" s="253"/>
      <c r="L172" s="258"/>
      <c r="M172" s="259"/>
      <c r="N172" s="260"/>
      <c r="O172" s="260"/>
      <c r="P172" s="260"/>
      <c r="Q172" s="260"/>
      <c r="R172" s="260"/>
      <c r="S172" s="260"/>
      <c r="T172" s="261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2" t="s">
        <v>358</v>
      </c>
      <c r="AU172" s="262" t="s">
        <v>85</v>
      </c>
      <c r="AV172" s="14" t="s">
        <v>85</v>
      </c>
      <c r="AW172" s="14" t="s">
        <v>32</v>
      </c>
      <c r="AX172" s="14" t="s">
        <v>76</v>
      </c>
      <c r="AY172" s="262" t="s">
        <v>349</v>
      </c>
    </row>
    <row r="173" s="15" customFormat="1">
      <c r="A173" s="15"/>
      <c r="B173" s="264"/>
      <c r="C173" s="265"/>
      <c r="D173" s="243" t="s">
        <v>358</v>
      </c>
      <c r="E173" s="266" t="s">
        <v>1</v>
      </c>
      <c r="F173" s="267" t="s">
        <v>377</v>
      </c>
      <c r="G173" s="265"/>
      <c r="H173" s="268">
        <v>63.420000000000002</v>
      </c>
      <c r="I173" s="269"/>
      <c r="J173" s="265"/>
      <c r="K173" s="265"/>
      <c r="L173" s="270"/>
      <c r="M173" s="271"/>
      <c r="N173" s="272"/>
      <c r="O173" s="272"/>
      <c r="P173" s="272"/>
      <c r="Q173" s="272"/>
      <c r="R173" s="272"/>
      <c r="S173" s="272"/>
      <c r="T173" s="273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74" t="s">
        <v>358</v>
      </c>
      <c r="AU173" s="274" t="s">
        <v>85</v>
      </c>
      <c r="AV173" s="15" t="s">
        <v>356</v>
      </c>
      <c r="AW173" s="15" t="s">
        <v>32</v>
      </c>
      <c r="AX173" s="15" t="s">
        <v>83</v>
      </c>
      <c r="AY173" s="274" t="s">
        <v>349</v>
      </c>
    </row>
    <row r="174" s="14" customFormat="1">
      <c r="A174" s="14"/>
      <c r="B174" s="252"/>
      <c r="C174" s="253"/>
      <c r="D174" s="243" t="s">
        <v>358</v>
      </c>
      <c r="E174" s="253"/>
      <c r="F174" s="254" t="s">
        <v>389</v>
      </c>
      <c r="G174" s="253"/>
      <c r="H174" s="256">
        <v>634.20000000000005</v>
      </c>
      <c r="I174" s="257"/>
      <c r="J174" s="253"/>
      <c r="K174" s="253"/>
      <c r="L174" s="258"/>
      <c r="M174" s="259"/>
      <c r="N174" s="260"/>
      <c r="O174" s="260"/>
      <c r="P174" s="260"/>
      <c r="Q174" s="260"/>
      <c r="R174" s="260"/>
      <c r="S174" s="260"/>
      <c r="T174" s="261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62" t="s">
        <v>358</v>
      </c>
      <c r="AU174" s="262" t="s">
        <v>85</v>
      </c>
      <c r="AV174" s="14" t="s">
        <v>85</v>
      </c>
      <c r="AW174" s="14" t="s">
        <v>4</v>
      </c>
      <c r="AX174" s="14" t="s">
        <v>83</v>
      </c>
      <c r="AY174" s="262" t="s">
        <v>349</v>
      </c>
    </row>
    <row r="175" s="2" customFormat="1" ht="24.15" customHeight="1">
      <c r="A175" s="38"/>
      <c r="B175" s="39"/>
      <c r="C175" s="228" t="s">
        <v>390</v>
      </c>
      <c r="D175" s="228" t="s">
        <v>351</v>
      </c>
      <c r="E175" s="229" t="s">
        <v>391</v>
      </c>
      <c r="F175" s="230" t="s">
        <v>392</v>
      </c>
      <c r="G175" s="231" t="s">
        <v>363</v>
      </c>
      <c r="H175" s="232">
        <v>141.756</v>
      </c>
      <c r="I175" s="233"/>
      <c r="J175" s="234">
        <f>ROUND(I175*H175,2)</f>
        <v>0</v>
      </c>
      <c r="K175" s="230" t="s">
        <v>355</v>
      </c>
      <c r="L175" s="44"/>
      <c r="M175" s="235" t="s">
        <v>1</v>
      </c>
      <c r="N175" s="236" t="s">
        <v>41</v>
      </c>
      <c r="O175" s="91"/>
      <c r="P175" s="237">
        <f>O175*H175</f>
        <v>0</v>
      </c>
      <c r="Q175" s="237">
        <v>0</v>
      </c>
      <c r="R175" s="237">
        <f>Q175*H175</f>
        <v>0</v>
      </c>
      <c r="S175" s="237">
        <v>0</v>
      </c>
      <c r="T175" s="238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39" t="s">
        <v>356</v>
      </c>
      <c r="AT175" s="239" t="s">
        <v>351</v>
      </c>
      <c r="AU175" s="239" t="s">
        <v>85</v>
      </c>
      <c r="AY175" s="17" t="s">
        <v>349</v>
      </c>
      <c r="BE175" s="240">
        <f>IF(N175="základní",J175,0)</f>
        <v>0</v>
      </c>
      <c r="BF175" s="240">
        <f>IF(N175="snížená",J175,0)</f>
        <v>0</v>
      </c>
      <c r="BG175" s="240">
        <f>IF(N175="zákl. přenesená",J175,0)</f>
        <v>0</v>
      </c>
      <c r="BH175" s="240">
        <f>IF(N175="sníž. přenesená",J175,0)</f>
        <v>0</v>
      </c>
      <c r="BI175" s="240">
        <f>IF(N175="nulová",J175,0)</f>
        <v>0</v>
      </c>
      <c r="BJ175" s="17" t="s">
        <v>83</v>
      </c>
      <c r="BK175" s="240">
        <f>ROUND(I175*H175,2)</f>
        <v>0</v>
      </c>
      <c r="BL175" s="17" t="s">
        <v>356</v>
      </c>
      <c r="BM175" s="239" t="s">
        <v>393</v>
      </c>
    </row>
    <row r="176" s="13" customFormat="1">
      <c r="A176" s="13"/>
      <c r="B176" s="241"/>
      <c r="C176" s="242"/>
      <c r="D176" s="243" t="s">
        <v>358</v>
      </c>
      <c r="E176" s="244" t="s">
        <v>1</v>
      </c>
      <c r="F176" s="245" t="s">
        <v>394</v>
      </c>
      <c r="G176" s="242"/>
      <c r="H176" s="244" t="s">
        <v>1</v>
      </c>
      <c r="I176" s="246"/>
      <c r="J176" s="242"/>
      <c r="K176" s="242"/>
      <c r="L176" s="247"/>
      <c r="M176" s="248"/>
      <c r="N176" s="249"/>
      <c r="O176" s="249"/>
      <c r="P176" s="249"/>
      <c r="Q176" s="249"/>
      <c r="R176" s="249"/>
      <c r="S176" s="249"/>
      <c r="T176" s="250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1" t="s">
        <v>358</v>
      </c>
      <c r="AU176" s="251" t="s">
        <v>85</v>
      </c>
      <c r="AV176" s="13" t="s">
        <v>83</v>
      </c>
      <c r="AW176" s="13" t="s">
        <v>32</v>
      </c>
      <c r="AX176" s="13" t="s">
        <v>76</v>
      </c>
      <c r="AY176" s="251" t="s">
        <v>349</v>
      </c>
    </row>
    <row r="177" s="14" customFormat="1">
      <c r="A177" s="14"/>
      <c r="B177" s="252"/>
      <c r="C177" s="253"/>
      <c r="D177" s="243" t="s">
        <v>358</v>
      </c>
      <c r="E177" s="263" t="s">
        <v>1</v>
      </c>
      <c r="F177" s="254" t="s">
        <v>395</v>
      </c>
      <c r="G177" s="253"/>
      <c r="H177" s="256">
        <v>78.335999999999999</v>
      </c>
      <c r="I177" s="257"/>
      <c r="J177" s="253"/>
      <c r="K177" s="253"/>
      <c r="L177" s="258"/>
      <c r="M177" s="259"/>
      <c r="N177" s="260"/>
      <c r="O177" s="260"/>
      <c r="P177" s="260"/>
      <c r="Q177" s="260"/>
      <c r="R177" s="260"/>
      <c r="S177" s="260"/>
      <c r="T177" s="261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2" t="s">
        <v>358</v>
      </c>
      <c r="AU177" s="262" t="s">
        <v>85</v>
      </c>
      <c r="AV177" s="14" t="s">
        <v>85</v>
      </c>
      <c r="AW177" s="14" t="s">
        <v>32</v>
      </c>
      <c r="AX177" s="14" t="s">
        <v>76</v>
      </c>
      <c r="AY177" s="262" t="s">
        <v>349</v>
      </c>
    </row>
    <row r="178" s="13" customFormat="1">
      <c r="A178" s="13"/>
      <c r="B178" s="241"/>
      <c r="C178" s="242"/>
      <c r="D178" s="243" t="s">
        <v>358</v>
      </c>
      <c r="E178" s="244" t="s">
        <v>1</v>
      </c>
      <c r="F178" s="245" t="s">
        <v>382</v>
      </c>
      <c r="G178" s="242"/>
      <c r="H178" s="244" t="s">
        <v>1</v>
      </c>
      <c r="I178" s="246"/>
      <c r="J178" s="242"/>
      <c r="K178" s="242"/>
      <c r="L178" s="247"/>
      <c r="M178" s="248"/>
      <c r="N178" s="249"/>
      <c r="O178" s="249"/>
      <c r="P178" s="249"/>
      <c r="Q178" s="249"/>
      <c r="R178" s="249"/>
      <c r="S178" s="249"/>
      <c r="T178" s="250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1" t="s">
        <v>358</v>
      </c>
      <c r="AU178" s="251" t="s">
        <v>85</v>
      </c>
      <c r="AV178" s="13" t="s">
        <v>83</v>
      </c>
      <c r="AW178" s="13" t="s">
        <v>32</v>
      </c>
      <c r="AX178" s="13" t="s">
        <v>76</v>
      </c>
      <c r="AY178" s="251" t="s">
        <v>349</v>
      </c>
    </row>
    <row r="179" s="14" customFormat="1">
      <c r="A179" s="14"/>
      <c r="B179" s="252"/>
      <c r="C179" s="253"/>
      <c r="D179" s="243" t="s">
        <v>358</v>
      </c>
      <c r="E179" s="263" t="s">
        <v>1</v>
      </c>
      <c r="F179" s="254" t="s">
        <v>118</v>
      </c>
      <c r="G179" s="253"/>
      <c r="H179" s="256">
        <v>63.420000000000002</v>
      </c>
      <c r="I179" s="257"/>
      <c r="J179" s="253"/>
      <c r="K179" s="253"/>
      <c r="L179" s="258"/>
      <c r="M179" s="259"/>
      <c r="N179" s="260"/>
      <c r="O179" s="260"/>
      <c r="P179" s="260"/>
      <c r="Q179" s="260"/>
      <c r="R179" s="260"/>
      <c r="S179" s="260"/>
      <c r="T179" s="261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2" t="s">
        <v>358</v>
      </c>
      <c r="AU179" s="262" t="s">
        <v>85</v>
      </c>
      <c r="AV179" s="14" t="s">
        <v>85</v>
      </c>
      <c r="AW179" s="14" t="s">
        <v>32</v>
      </c>
      <c r="AX179" s="14" t="s">
        <v>76</v>
      </c>
      <c r="AY179" s="262" t="s">
        <v>349</v>
      </c>
    </row>
    <row r="180" s="15" customFormat="1">
      <c r="A180" s="15"/>
      <c r="B180" s="264"/>
      <c r="C180" s="265"/>
      <c r="D180" s="243" t="s">
        <v>358</v>
      </c>
      <c r="E180" s="266" t="s">
        <v>1</v>
      </c>
      <c r="F180" s="267" t="s">
        <v>377</v>
      </c>
      <c r="G180" s="265"/>
      <c r="H180" s="268">
        <v>141.756</v>
      </c>
      <c r="I180" s="269"/>
      <c r="J180" s="265"/>
      <c r="K180" s="265"/>
      <c r="L180" s="270"/>
      <c r="M180" s="271"/>
      <c r="N180" s="272"/>
      <c r="O180" s="272"/>
      <c r="P180" s="272"/>
      <c r="Q180" s="272"/>
      <c r="R180" s="272"/>
      <c r="S180" s="272"/>
      <c r="T180" s="273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T180" s="274" t="s">
        <v>358</v>
      </c>
      <c r="AU180" s="274" t="s">
        <v>85</v>
      </c>
      <c r="AV180" s="15" t="s">
        <v>356</v>
      </c>
      <c r="AW180" s="15" t="s">
        <v>32</v>
      </c>
      <c r="AX180" s="15" t="s">
        <v>83</v>
      </c>
      <c r="AY180" s="274" t="s">
        <v>349</v>
      </c>
    </row>
    <row r="181" s="2" customFormat="1" ht="33" customHeight="1">
      <c r="A181" s="38"/>
      <c r="B181" s="39"/>
      <c r="C181" s="228" t="s">
        <v>396</v>
      </c>
      <c r="D181" s="228" t="s">
        <v>351</v>
      </c>
      <c r="E181" s="229" t="s">
        <v>397</v>
      </c>
      <c r="F181" s="230" t="s">
        <v>398</v>
      </c>
      <c r="G181" s="231" t="s">
        <v>399</v>
      </c>
      <c r="H181" s="232">
        <v>114.15600000000001</v>
      </c>
      <c r="I181" s="233"/>
      <c r="J181" s="234">
        <f>ROUND(I181*H181,2)</f>
        <v>0</v>
      </c>
      <c r="K181" s="230" t="s">
        <v>355</v>
      </c>
      <c r="L181" s="44"/>
      <c r="M181" s="235" t="s">
        <v>1</v>
      </c>
      <c r="N181" s="236" t="s">
        <v>41</v>
      </c>
      <c r="O181" s="91"/>
      <c r="P181" s="237">
        <f>O181*H181</f>
        <v>0</v>
      </c>
      <c r="Q181" s="237">
        <v>0</v>
      </c>
      <c r="R181" s="237">
        <f>Q181*H181</f>
        <v>0</v>
      </c>
      <c r="S181" s="237">
        <v>0</v>
      </c>
      <c r="T181" s="238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39" t="s">
        <v>356</v>
      </c>
      <c r="AT181" s="239" t="s">
        <v>351</v>
      </c>
      <c r="AU181" s="239" t="s">
        <v>85</v>
      </c>
      <c r="AY181" s="17" t="s">
        <v>349</v>
      </c>
      <c r="BE181" s="240">
        <f>IF(N181="základní",J181,0)</f>
        <v>0</v>
      </c>
      <c r="BF181" s="240">
        <f>IF(N181="snížená",J181,0)</f>
        <v>0</v>
      </c>
      <c r="BG181" s="240">
        <f>IF(N181="zákl. přenesená",J181,0)</f>
        <v>0</v>
      </c>
      <c r="BH181" s="240">
        <f>IF(N181="sníž. přenesená",J181,0)</f>
        <v>0</v>
      </c>
      <c r="BI181" s="240">
        <f>IF(N181="nulová",J181,0)</f>
        <v>0</v>
      </c>
      <c r="BJ181" s="17" t="s">
        <v>83</v>
      </c>
      <c r="BK181" s="240">
        <f>ROUND(I181*H181,2)</f>
        <v>0</v>
      </c>
      <c r="BL181" s="17" t="s">
        <v>356</v>
      </c>
      <c r="BM181" s="239" t="s">
        <v>400</v>
      </c>
    </row>
    <row r="182" s="13" customFormat="1">
      <c r="A182" s="13"/>
      <c r="B182" s="241"/>
      <c r="C182" s="242"/>
      <c r="D182" s="243" t="s">
        <v>358</v>
      </c>
      <c r="E182" s="244" t="s">
        <v>1</v>
      </c>
      <c r="F182" s="245" t="s">
        <v>401</v>
      </c>
      <c r="G182" s="242"/>
      <c r="H182" s="244" t="s">
        <v>1</v>
      </c>
      <c r="I182" s="246"/>
      <c r="J182" s="242"/>
      <c r="K182" s="242"/>
      <c r="L182" s="247"/>
      <c r="M182" s="248"/>
      <c r="N182" s="249"/>
      <c r="O182" s="249"/>
      <c r="P182" s="249"/>
      <c r="Q182" s="249"/>
      <c r="R182" s="249"/>
      <c r="S182" s="249"/>
      <c r="T182" s="250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51" t="s">
        <v>358</v>
      </c>
      <c r="AU182" s="251" t="s">
        <v>85</v>
      </c>
      <c r="AV182" s="13" t="s">
        <v>83</v>
      </c>
      <c r="AW182" s="13" t="s">
        <v>32</v>
      </c>
      <c r="AX182" s="13" t="s">
        <v>76</v>
      </c>
      <c r="AY182" s="251" t="s">
        <v>349</v>
      </c>
    </row>
    <row r="183" s="14" customFormat="1">
      <c r="A183" s="14"/>
      <c r="B183" s="252"/>
      <c r="C183" s="253"/>
      <c r="D183" s="243" t="s">
        <v>358</v>
      </c>
      <c r="E183" s="263" t="s">
        <v>1</v>
      </c>
      <c r="F183" s="254" t="s">
        <v>118</v>
      </c>
      <c r="G183" s="253"/>
      <c r="H183" s="256">
        <v>63.420000000000002</v>
      </c>
      <c r="I183" s="257"/>
      <c r="J183" s="253"/>
      <c r="K183" s="253"/>
      <c r="L183" s="258"/>
      <c r="M183" s="259"/>
      <c r="N183" s="260"/>
      <c r="O183" s="260"/>
      <c r="P183" s="260"/>
      <c r="Q183" s="260"/>
      <c r="R183" s="260"/>
      <c r="S183" s="260"/>
      <c r="T183" s="261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62" t="s">
        <v>358</v>
      </c>
      <c r="AU183" s="262" t="s">
        <v>85</v>
      </c>
      <c r="AV183" s="14" t="s">
        <v>85</v>
      </c>
      <c r="AW183" s="14" t="s">
        <v>32</v>
      </c>
      <c r="AX183" s="14" t="s">
        <v>76</v>
      </c>
      <c r="AY183" s="262" t="s">
        <v>349</v>
      </c>
    </row>
    <row r="184" s="15" customFormat="1">
      <c r="A184" s="15"/>
      <c r="B184" s="264"/>
      <c r="C184" s="265"/>
      <c r="D184" s="243" t="s">
        <v>358</v>
      </c>
      <c r="E184" s="266" t="s">
        <v>1</v>
      </c>
      <c r="F184" s="267" t="s">
        <v>377</v>
      </c>
      <c r="G184" s="265"/>
      <c r="H184" s="268">
        <v>63.420000000000002</v>
      </c>
      <c r="I184" s="269"/>
      <c r="J184" s="265"/>
      <c r="K184" s="265"/>
      <c r="L184" s="270"/>
      <c r="M184" s="271"/>
      <c r="N184" s="272"/>
      <c r="O184" s="272"/>
      <c r="P184" s="272"/>
      <c r="Q184" s="272"/>
      <c r="R184" s="272"/>
      <c r="S184" s="272"/>
      <c r="T184" s="273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T184" s="274" t="s">
        <v>358</v>
      </c>
      <c r="AU184" s="274" t="s">
        <v>85</v>
      </c>
      <c r="AV184" s="15" t="s">
        <v>356</v>
      </c>
      <c r="AW184" s="15" t="s">
        <v>32</v>
      </c>
      <c r="AX184" s="15" t="s">
        <v>83</v>
      </c>
      <c r="AY184" s="274" t="s">
        <v>349</v>
      </c>
    </row>
    <row r="185" s="14" customFormat="1">
      <c r="A185" s="14"/>
      <c r="B185" s="252"/>
      <c r="C185" s="253"/>
      <c r="D185" s="243" t="s">
        <v>358</v>
      </c>
      <c r="E185" s="253"/>
      <c r="F185" s="254" t="s">
        <v>402</v>
      </c>
      <c r="G185" s="253"/>
      <c r="H185" s="256">
        <v>114.15600000000001</v>
      </c>
      <c r="I185" s="257"/>
      <c r="J185" s="253"/>
      <c r="K185" s="253"/>
      <c r="L185" s="258"/>
      <c r="M185" s="259"/>
      <c r="N185" s="260"/>
      <c r="O185" s="260"/>
      <c r="P185" s="260"/>
      <c r="Q185" s="260"/>
      <c r="R185" s="260"/>
      <c r="S185" s="260"/>
      <c r="T185" s="261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62" t="s">
        <v>358</v>
      </c>
      <c r="AU185" s="262" t="s">
        <v>85</v>
      </c>
      <c r="AV185" s="14" t="s">
        <v>85</v>
      </c>
      <c r="AW185" s="14" t="s">
        <v>4</v>
      </c>
      <c r="AX185" s="14" t="s">
        <v>83</v>
      </c>
      <c r="AY185" s="262" t="s">
        <v>349</v>
      </c>
    </row>
    <row r="186" s="2" customFormat="1" ht="16.5" customHeight="1">
      <c r="A186" s="38"/>
      <c r="B186" s="39"/>
      <c r="C186" s="228" t="s">
        <v>233</v>
      </c>
      <c r="D186" s="228" t="s">
        <v>351</v>
      </c>
      <c r="E186" s="229" t="s">
        <v>403</v>
      </c>
      <c r="F186" s="230" t="s">
        <v>404</v>
      </c>
      <c r="G186" s="231" t="s">
        <v>363</v>
      </c>
      <c r="H186" s="232">
        <v>141.756</v>
      </c>
      <c r="I186" s="233"/>
      <c r="J186" s="234">
        <f>ROUND(I186*H186,2)</f>
        <v>0</v>
      </c>
      <c r="K186" s="230" t="s">
        <v>355</v>
      </c>
      <c r="L186" s="44"/>
      <c r="M186" s="235" t="s">
        <v>1</v>
      </c>
      <c r="N186" s="236" t="s">
        <v>41</v>
      </c>
      <c r="O186" s="91"/>
      <c r="P186" s="237">
        <f>O186*H186</f>
        <v>0</v>
      </c>
      <c r="Q186" s="237">
        <v>0</v>
      </c>
      <c r="R186" s="237">
        <f>Q186*H186</f>
        <v>0</v>
      </c>
      <c r="S186" s="237">
        <v>0</v>
      </c>
      <c r="T186" s="238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39" t="s">
        <v>356</v>
      </c>
      <c r="AT186" s="239" t="s">
        <v>351</v>
      </c>
      <c r="AU186" s="239" t="s">
        <v>85</v>
      </c>
      <c r="AY186" s="17" t="s">
        <v>349</v>
      </c>
      <c r="BE186" s="240">
        <f>IF(N186="základní",J186,0)</f>
        <v>0</v>
      </c>
      <c r="BF186" s="240">
        <f>IF(N186="snížená",J186,0)</f>
        <v>0</v>
      </c>
      <c r="BG186" s="240">
        <f>IF(N186="zákl. přenesená",J186,0)</f>
        <v>0</v>
      </c>
      <c r="BH186" s="240">
        <f>IF(N186="sníž. přenesená",J186,0)</f>
        <v>0</v>
      </c>
      <c r="BI186" s="240">
        <f>IF(N186="nulová",J186,0)</f>
        <v>0</v>
      </c>
      <c r="BJ186" s="17" t="s">
        <v>83</v>
      </c>
      <c r="BK186" s="240">
        <f>ROUND(I186*H186,2)</f>
        <v>0</v>
      </c>
      <c r="BL186" s="17" t="s">
        <v>356</v>
      </c>
      <c r="BM186" s="239" t="s">
        <v>405</v>
      </c>
    </row>
    <row r="187" s="13" customFormat="1">
      <c r="A187" s="13"/>
      <c r="B187" s="241"/>
      <c r="C187" s="242"/>
      <c r="D187" s="243" t="s">
        <v>358</v>
      </c>
      <c r="E187" s="244" t="s">
        <v>1</v>
      </c>
      <c r="F187" s="245" t="s">
        <v>406</v>
      </c>
      <c r="G187" s="242"/>
      <c r="H187" s="244" t="s">
        <v>1</v>
      </c>
      <c r="I187" s="246"/>
      <c r="J187" s="242"/>
      <c r="K187" s="242"/>
      <c r="L187" s="247"/>
      <c r="M187" s="248"/>
      <c r="N187" s="249"/>
      <c r="O187" s="249"/>
      <c r="P187" s="249"/>
      <c r="Q187" s="249"/>
      <c r="R187" s="249"/>
      <c r="S187" s="249"/>
      <c r="T187" s="250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51" t="s">
        <v>358</v>
      </c>
      <c r="AU187" s="251" t="s">
        <v>85</v>
      </c>
      <c r="AV187" s="13" t="s">
        <v>83</v>
      </c>
      <c r="AW187" s="13" t="s">
        <v>32</v>
      </c>
      <c r="AX187" s="13" t="s">
        <v>76</v>
      </c>
      <c r="AY187" s="251" t="s">
        <v>349</v>
      </c>
    </row>
    <row r="188" s="14" customFormat="1">
      <c r="A188" s="14"/>
      <c r="B188" s="252"/>
      <c r="C188" s="253"/>
      <c r="D188" s="243" t="s">
        <v>358</v>
      </c>
      <c r="E188" s="263" t="s">
        <v>1</v>
      </c>
      <c r="F188" s="254" t="s">
        <v>395</v>
      </c>
      <c r="G188" s="253"/>
      <c r="H188" s="256">
        <v>78.335999999999999</v>
      </c>
      <c r="I188" s="257"/>
      <c r="J188" s="253"/>
      <c r="K188" s="253"/>
      <c r="L188" s="258"/>
      <c r="M188" s="259"/>
      <c r="N188" s="260"/>
      <c r="O188" s="260"/>
      <c r="P188" s="260"/>
      <c r="Q188" s="260"/>
      <c r="R188" s="260"/>
      <c r="S188" s="260"/>
      <c r="T188" s="261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62" t="s">
        <v>358</v>
      </c>
      <c r="AU188" s="262" t="s">
        <v>85</v>
      </c>
      <c r="AV188" s="14" t="s">
        <v>85</v>
      </c>
      <c r="AW188" s="14" t="s">
        <v>32</v>
      </c>
      <c r="AX188" s="14" t="s">
        <v>76</v>
      </c>
      <c r="AY188" s="262" t="s">
        <v>349</v>
      </c>
    </row>
    <row r="189" s="13" customFormat="1">
      <c r="A189" s="13"/>
      <c r="B189" s="241"/>
      <c r="C189" s="242"/>
      <c r="D189" s="243" t="s">
        <v>358</v>
      </c>
      <c r="E189" s="244" t="s">
        <v>1</v>
      </c>
      <c r="F189" s="245" t="s">
        <v>407</v>
      </c>
      <c r="G189" s="242"/>
      <c r="H189" s="244" t="s">
        <v>1</v>
      </c>
      <c r="I189" s="246"/>
      <c r="J189" s="242"/>
      <c r="K189" s="242"/>
      <c r="L189" s="247"/>
      <c r="M189" s="248"/>
      <c r="N189" s="249"/>
      <c r="O189" s="249"/>
      <c r="P189" s="249"/>
      <c r="Q189" s="249"/>
      <c r="R189" s="249"/>
      <c r="S189" s="249"/>
      <c r="T189" s="250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51" t="s">
        <v>358</v>
      </c>
      <c r="AU189" s="251" t="s">
        <v>85</v>
      </c>
      <c r="AV189" s="13" t="s">
        <v>83</v>
      </c>
      <c r="AW189" s="13" t="s">
        <v>32</v>
      </c>
      <c r="AX189" s="13" t="s">
        <v>76</v>
      </c>
      <c r="AY189" s="251" t="s">
        <v>349</v>
      </c>
    </row>
    <row r="190" s="14" customFormat="1">
      <c r="A190" s="14"/>
      <c r="B190" s="252"/>
      <c r="C190" s="253"/>
      <c r="D190" s="243" t="s">
        <v>358</v>
      </c>
      <c r="E190" s="263" t="s">
        <v>1</v>
      </c>
      <c r="F190" s="254" t="s">
        <v>118</v>
      </c>
      <c r="G190" s="253"/>
      <c r="H190" s="256">
        <v>63.420000000000002</v>
      </c>
      <c r="I190" s="257"/>
      <c r="J190" s="253"/>
      <c r="K190" s="253"/>
      <c r="L190" s="258"/>
      <c r="M190" s="259"/>
      <c r="N190" s="260"/>
      <c r="O190" s="260"/>
      <c r="P190" s="260"/>
      <c r="Q190" s="260"/>
      <c r="R190" s="260"/>
      <c r="S190" s="260"/>
      <c r="T190" s="261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62" t="s">
        <v>358</v>
      </c>
      <c r="AU190" s="262" t="s">
        <v>85</v>
      </c>
      <c r="AV190" s="14" t="s">
        <v>85</v>
      </c>
      <c r="AW190" s="14" t="s">
        <v>32</v>
      </c>
      <c r="AX190" s="14" t="s">
        <v>76</v>
      </c>
      <c r="AY190" s="262" t="s">
        <v>349</v>
      </c>
    </row>
    <row r="191" s="15" customFormat="1">
      <c r="A191" s="15"/>
      <c r="B191" s="264"/>
      <c r="C191" s="265"/>
      <c r="D191" s="243" t="s">
        <v>358</v>
      </c>
      <c r="E191" s="266" t="s">
        <v>1</v>
      </c>
      <c r="F191" s="267" t="s">
        <v>377</v>
      </c>
      <c r="G191" s="265"/>
      <c r="H191" s="268">
        <v>141.756</v>
      </c>
      <c r="I191" s="269"/>
      <c r="J191" s="265"/>
      <c r="K191" s="265"/>
      <c r="L191" s="270"/>
      <c r="M191" s="271"/>
      <c r="N191" s="272"/>
      <c r="O191" s="272"/>
      <c r="P191" s="272"/>
      <c r="Q191" s="272"/>
      <c r="R191" s="272"/>
      <c r="S191" s="272"/>
      <c r="T191" s="273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T191" s="274" t="s">
        <v>358</v>
      </c>
      <c r="AU191" s="274" t="s">
        <v>85</v>
      </c>
      <c r="AV191" s="15" t="s">
        <v>356</v>
      </c>
      <c r="AW191" s="15" t="s">
        <v>32</v>
      </c>
      <c r="AX191" s="15" t="s">
        <v>83</v>
      </c>
      <c r="AY191" s="274" t="s">
        <v>349</v>
      </c>
    </row>
    <row r="192" s="2" customFormat="1" ht="24.15" customHeight="1">
      <c r="A192" s="38"/>
      <c r="B192" s="39"/>
      <c r="C192" s="228" t="s">
        <v>408</v>
      </c>
      <c r="D192" s="228" t="s">
        <v>351</v>
      </c>
      <c r="E192" s="229" t="s">
        <v>409</v>
      </c>
      <c r="F192" s="230" t="s">
        <v>410</v>
      </c>
      <c r="G192" s="231" t="s">
        <v>354</v>
      </c>
      <c r="H192" s="232">
        <v>302.94</v>
      </c>
      <c r="I192" s="233"/>
      <c r="J192" s="234">
        <f>ROUND(I192*H192,2)</f>
        <v>0</v>
      </c>
      <c r="K192" s="230" t="s">
        <v>355</v>
      </c>
      <c r="L192" s="44"/>
      <c r="M192" s="235" t="s">
        <v>1</v>
      </c>
      <c r="N192" s="236" t="s">
        <v>41</v>
      </c>
      <c r="O192" s="91"/>
      <c r="P192" s="237">
        <f>O192*H192</f>
        <v>0</v>
      </c>
      <c r="Q192" s="237">
        <v>0</v>
      </c>
      <c r="R192" s="237">
        <f>Q192*H192</f>
        <v>0</v>
      </c>
      <c r="S192" s="237">
        <v>0</v>
      </c>
      <c r="T192" s="238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239" t="s">
        <v>356</v>
      </c>
      <c r="AT192" s="239" t="s">
        <v>351</v>
      </c>
      <c r="AU192" s="239" t="s">
        <v>85</v>
      </c>
      <c r="AY192" s="17" t="s">
        <v>349</v>
      </c>
      <c r="BE192" s="240">
        <f>IF(N192="základní",J192,0)</f>
        <v>0</v>
      </c>
      <c r="BF192" s="240">
        <f>IF(N192="snížená",J192,0)</f>
        <v>0</v>
      </c>
      <c r="BG192" s="240">
        <f>IF(N192="zákl. přenesená",J192,0)</f>
        <v>0</v>
      </c>
      <c r="BH192" s="240">
        <f>IF(N192="sníž. přenesená",J192,0)</f>
        <v>0</v>
      </c>
      <c r="BI192" s="240">
        <f>IF(N192="nulová",J192,0)</f>
        <v>0</v>
      </c>
      <c r="BJ192" s="17" t="s">
        <v>83</v>
      </c>
      <c r="BK192" s="240">
        <f>ROUND(I192*H192,2)</f>
        <v>0</v>
      </c>
      <c r="BL192" s="17" t="s">
        <v>356</v>
      </c>
      <c r="BM192" s="239" t="s">
        <v>411</v>
      </c>
    </row>
    <row r="193" s="13" customFormat="1">
      <c r="A193" s="13"/>
      <c r="B193" s="241"/>
      <c r="C193" s="242"/>
      <c r="D193" s="243" t="s">
        <v>358</v>
      </c>
      <c r="E193" s="244" t="s">
        <v>1</v>
      </c>
      <c r="F193" s="245" t="s">
        <v>359</v>
      </c>
      <c r="G193" s="242"/>
      <c r="H193" s="244" t="s">
        <v>1</v>
      </c>
      <c r="I193" s="246"/>
      <c r="J193" s="242"/>
      <c r="K193" s="242"/>
      <c r="L193" s="247"/>
      <c r="M193" s="248"/>
      <c r="N193" s="249"/>
      <c r="O193" s="249"/>
      <c r="P193" s="249"/>
      <c r="Q193" s="249"/>
      <c r="R193" s="249"/>
      <c r="S193" s="249"/>
      <c r="T193" s="250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1" t="s">
        <v>358</v>
      </c>
      <c r="AU193" s="251" t="s">
        <v>85</v>
      </c>
      <c r="AV193" s="13" t="s">
        <v>83</v>
      </c>
      <c r="AW193" s="13" t="s">
        <v>32</v>
      </c>
      <c r="AX193" s="13" t="s">
        <v>76</v>
      </c>
      <c r="AY193" s="251" t="s">
        <v>349</v>
      </c>
    </row>
    <row r="194" s="13" customFormat="1">
      <c r="A194" s="13"/>
      <c r="B194" s="241"/>
      <c r="C194" s="242"/>
      <c r="D194" s="243" t="s">
        <v>358</v>
      </c>
      <c r="E194" s="244" t="s">
        <v>1</v>
      </c>
      <c r="F194" s="245" t="s">
        <v>412</v>
      </c>
      <c r="G194" s="242"/>
      <c r="H194" s="244" t="s">
        <v>1</v>
      </c>
      <c r="I194" s="246"/>
      <c r="J194" s="242"/>
      <c r="K194" s="242"/>
      <c r="L194" s="247"/>
      <c r="M194" s="248"/>
      <c r="N194" s="249"/>
      <c r="O194" s="249"/>
      <c r="P194" s="249"/>
      <c r="Q194" s="249"/>
      <c r="R194" s="249"/>
      <c r="S194" s="249"/>
      <c r="T194" s="250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51" t="s">
        <v>358</v>
      </c>
      <c r="AU194" s="251" t="s">
        <v>85</v>
      </c>
      <c r="AV194" s="13" t="s">
        <v>83</v>
      </c>
      <c r="AW194" s="13" t="s">
        <v>32</v>
      </c>
      <c r="AX194" s="13" t="s">
        <v>76</v>
      </c>
      <c r="AY194" s="251" t="s">
        <v>349</v>
      </c>
    </row>
    <row r="195" s="14" customFormat="1">
      <c r="A195" s="14"/>
      <c r="B195" s="252"/>
      <c r="C195" s="253"/>
      <c r="D195" s="243" t="s">
        <v>358</v>
      </c>
      <c r="E195" s="254" t="s">
        <v>1</v>
      </c>
      <c r="F195" s="255" t="s">
        <v>120</v>
      </c>
      <c r="G195" s="253"/>
      <c r="H195" s="256">
        <v>302.94</v>
      </c>
      <c r="I195" s="257"/>
      <c r="J195" s="253"/>
      <c r="K195" s="253"/>
      <c r="L195" s="258"/>
      <c r="M195" s="259"/>
      <c r="N195" s="260"/>
      <c r="O195" s="260"/>
      <c r="P195" s="260"/>
      <c r="Q195" s="260"/>
      <c r="R195" s="260"/>
      <c r="S195" s="260"/>
      <c r="T195" s="261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62" t="s">
        <v>358</v>
      </c>
      <c r="AU195" s="262" t="s">
        <v>85</v>
      </c>
      <c r="AV195" s="14" t="s">
        <v>85</v>
      </c>
      <c r="AW195" s="14" t="s">
        <v>32</v>
      </c>
      <c r="AX195" s="14" t="s">
        <v>83</v>
      </c>
      <c r="AY195" s="262" t="s">
        <v>349</v>
      </c>
    </row>
    <row r="196" s="12" customFormat="1" ht="22.8" customHeight="1">
      <c r="A196" s="12"/>
      <c r="B196" s="212"/>
      <c r="C196" s="213"/>
      <c r="D196" s="214" t="s">
        <v>75</v>
      </c>
      <c r="E196" s="226" t="s">
        <v>85</v>
      </c>
      <c r="F196" s="226" t="s">
        <v>413</v>
      </c>
      <c r="G196" s="213"/>
      <c r="H196" s="213"/>
      <c r="I196" s="216"/>
      <c r="J196" s="227">
        <f>BK196</f>
        <v>0</v>
      </c>
      <c r="K196" s="213"/>
      <c r="L196" s="218"/>
      <c r="M196" s="219"/>
      <c r="N196" s="220"/>
      <c r="O196" s="220"/>
      <c r="P196" s="221">
        <f>SUM(P197:P240)</f>
        <v>0</v>
      </c>
      <c r="Q196" s="220"/>
      <c r="R196" s="221">
        <f>SUM(R197:R240)</f>
        <v>150.69961478000002</v>
      </c>
      <c r="S196" s="220"/>
      <c r="T196" s="222">
        <f>SUM(T197:T240)</f>
        <v>0</v>
      </c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R196" s="223" t="s">
        <v>83</v>
      </c>
      <c r="AT196" s="224" t="s">
        <v>75</v>
      </c>
      <c r="AU196" s="224" t="s">
        <v>83</v>
      </c>
      <c r="AY196" s="223" t="s">
        <v>349</v>
      </c>
      <c r="BK196" s="225">
        <f>SUM(BK197:BK240)</f>
        <v>0</v>
      </c>
    </row>
    <row r="197" s="2" customFormat="1" ht="44.25" customHeight="1">
      <c r="A197" s="38"/>
      <c r="B197" s="39"/>
      <c r="C197" s="228" t="s">
        <v>150</v>
      </c>
      <c r="D197" s="228" t="s">
        <v>351</v>
      </c>
      <c r="E197" s="229" t="s">
        <v>414</v>
      </c>
      <c r="F197" s="230" t="s">
        <v>415</v>
      </c>
      <c r="G197" s="231" t="s">
        <v>416</v>
      </c>
      <c r="H197" s="232">
        <v>11</v>
      </c>
      <c r="I197" s="233"/>
      <c r="J197" s="234">
        <f>ROUND(I197*H197,2)</f>
        <v>0</v>
      </c>
      <c r="K197" s="230" t="s">
        <v>355</v>
      </c>
      <c r="L197" s="44"/>
      <c r="M197" s="235" t="s">
        <v>1</v>
      </c>
      <c r="N197" s="236" t="s">
        <v>41</v>
      </c>
      <c r="O197" s="91"/>
      <c r="P197" s="237">
        <f>O197*H197</f>
        <v>0</v>
      </c>
      <c r="Q197" s="237">
        <v>0</v>
      </c>
      <c r="R197" s="237">
        <f>Q197*H197</f>
        <v>0</v>
      </c>
      <c r="S197" s="237">
        <v>0</v>
      </c>
      <c r="T197" s="238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39" t="s">
        <v>356</v>
      </c>
      <c r="AT197" s="239" t="s">
        <v>351</v>
      </c>
      <c r="AU197" s="239" t="s">
        <v>85</v>
      </c>
      <c r="AY197" s="17" t="s">
        <v>349</v>
      </c>
      <c r="BE197" s="240">
        <f>IF(N197="základní",J197,0)</f>
        <v>0</v>
      </c>
      <c r="BF197" s="240">
        <f>IF(N197="snížená",J197,0)</f>
        <v>0</v>
      </c>
      <c r="BG197" s="240">
        <f>IF(N197="zákl. přenesená",J197,0)</f>
        <v>0</v>
      </c>
      <c r="BH197" s="240">
        <f>IF(N197="sníž. přenesená",J197,0)</f>
        <v>0</v>
      </c>
      <c r="BI197" s="240">
        <f>IF(N197="nulová",J197,0)</f>
        <v>0</v>
      </c>
      <c r="BJ197" s="17" t="s">
        <v>83</v>
      </c>
      <c r="BK197" s="240">
        <f>ROUND(I197*H197,2)</f>
        <v>0</v>
      </c>
      <c r="BL197" s="17" t="s">
        <v>356</v>
      </c>
      <c r="BM197" s="239" t="s">
        <v>417</v>
      </c>
    </row>
    <row r="198" s="13" customFormat="1">
      <c r="A198" s="13"/>
      <c r="B198" s="241"/>
      <c r="C198" s="242"/>
      <c r="D198" s="243" t="s">
        <v>358</v>
      </c>
      <c r="E198" s="244" t="s">
        <v>1</v>
      </c>
      <c r="F198" s="245" t="s">
        <v>359</v>
      </c>
      <c r="G198" s="242"/>
      <c r="H198" s="244" t="s">
        <v>1</v>
      </c>
      <c r="I198" s="246"/>
      <c r="J198" s="242"/>
      <c r="K198" s="242"/>
      <c r="L198" s="247"/>
      <c r="M198" s="248"/>
      <c r="N198" s="249"/>
      <c r="O198" s="249"/>
      <c r="P198" s="249"/>
      <c r="Q198" s="249"/>
      <c r="R198" s="249"/>
      <c r="S198" s="249"/>
      <c r="T198" s="250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51" t="s">
        <v>358</v>
      </c>
      <c r="AU198" s="251" t="s">
        <v>85</v>
      </c>
      <c r="AV198" s="13" t="s">
        <v>83</v>
      </c>
      <c r="AW198" s="13" t="s">
        <v>32</v>
      </c>
      <c r="AX198" s="13" t="s">
        <v>76</v>
      </c>
      <c r="AY198" s="251" t="s">
        <v>349</v>
      </c>
    </row>
    <row r="199" s="13" customFormat="1">
      <c r="A199" s="13"/>
      <c r="B199" s="241"/>
      <c r="C199" s="242"/>
      <c r="D199" s="243" t="s">
        <v>358</v>
      </c>
      <c r="E199" s="244" t="s">
        <v>1</v>
      </c>
      <c r="F199" s="245" t="s">
        <v>418</v>
      </c>
      <c r="G199" s="242"/>
      <c r="H199" s="244" t="s">
        <v>1</v>
      </c>
      <c r="I199" s="246"/>
      <c r="J199" s="242"/>
      <c r="K199" s="242"/>
      <c r="L199" s="247"/>
      <c r="M199" s="248"/>
      <c r="N199" s="249"/>
      <c r="O199" s="249"/>
      <c r="P199" s="249"/>
      <c r="Q199" s="249"/>
      <c r="R199" s="249"/>
      <c r="S199" s="249"/>
      <c r="T199" s="250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1" t="s">
        <v>358</v>
      </c>
      <c r="AU199" s="251" t="s">
        <v>85</v>
      </c>
      <c r="AV199" s="13" t="s">
        <v>83</v>
      </c>
      <c r="AW199" s="13" t="s">
        <v>32</v>
      </c>
      <c r="AX199" s="13" t="s">
        <v>76</v>
      </c>
      <c r="AY199" s="251" t="s">
        <v>349</v>
      </c>
    </row>
    <row r="200" s="14" customFormat="1">
      <c r="A200" s="14"/>
      <c r="B200" s="252"/>
      <c r="C200" s="253"/>
      <c r="D200" s="243" t="s">
        <v>358</v>
      </c>
      <c r="E200" s="254" t="s">
        <v>1</v>
      </c>
      <c r="F200" s="255" t="s">
        <v>148</v>
      </c>
      <c r="G200" s="253"/>
      <c r="H200" s="256">
        <v>11</v>
      </c>
      <c r="I200" s="257"/>
      <c r="J200" s="253"/>
      <c r="K200" s="253"/>
      <c r="L200" s="258"/>
      <c r="M200" s="259"/>
      <c r="N200" s="260"/>
      <c r="O200" s="260"/>
      <c r="P200" s="260"/>
      <c r="Q200" s="260"/>
      <c r="R200" s="260"/>
      <c r="S200" s="260"/>
      <c r="T200" s="261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62" t="s">
        <v>358</v>
      </c>
      <c r="AU200" s="262" t="s">
        <v>85</v>
      </c>
      <c r="AV200" s="14" t="s">
        <v>85</v>
      </c>
      <c r="AW200" s="14" t="s">
        <v>32</v>
      </c>
      <c r="AX200" s="14" t="s">
        <v>83</v>
      </c>
      <c r="AY200" s="262" t="s">
        <v>349</v>
      </c>
    </row>
    <row r="201" s="2" customFormat="1" ht="16.5" customHeight="1">
      <c r="A201" s="38"/>
      <c r="B201" s="39"/>
      <c r="C201" s="275" t="s">
        <v>8</v>
      </c>
      <c r="D201" s="275" t="s">
        <v>419</v>
      </c>
      <c r="E201" s="276" t="s">
        <v>420</v>
      </c>
      <c r="F201" s="277" t="s">
        <v>421</v>
      </c>
      <c r="G201" s="278" t="s">
        <v>422</v>
      </c>
      <c r="H201" s="279">
        <v>5.5</v>
      </c>
      <c r="I201" s="280"/>
      <c r="J201" s="281">
        <f>ROUND(I201*H201,2)</f>
        <v>0</v>
      </c>
      <c r="K201" s="277" t="s">
        <v>355</v>
      </c>
      <c r="L201" s="282"/>
      <c r="M201" s="283" t="s">
        <v>1</v>
      </c>
      <c r="N201" s="284" t="s">
        <v>41</v>
      </c>
      <c r="O201" s="91"/>
      <c r="P201" s="237">
        <f>O201*H201</f>
        <v>0</v>
      </c>
      <c r="Q201" s="237">
        <v>0.0032000000000000002</v>
      </c>
      <c r="R201" s="237">
        <f>Q201*H201</f>
        <v>0.017600000000000001</v>
      </c>
      <c r="S201" s="237">
        <v>0</v>
      </c>
      <c r="T201" s="238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39" t="s">
        <v>396</v>
      </c>
      <c r="AT201" s="239" t="s">
        <v>419</v>
      </c>
      <c r="AU201" s="239" t="s">
        <v>85</v>
      </c>
      <c r="AY201" s="17" t="s">
        <v>349</v>
      </c>
      <c r="BE201" s="240">
        <f>IF(N201="základní",J201,0)</f>
        <v>0</v>
      </c>
      <c r="BF201" s="240">
        <f>IF(N201="snížená",J201,0)</f>
        <v>0</v>
      </c>
      <c r="BG201" s="240">
        <f>IF(N201="zákl. přenesená",J201,0)</f>
        <v>0</v>
      </c>
      <c r="BH201" s="240">
        <f>IF(N201="sníž. přenesená",J201,0)</f>
        <v>0</v>
      </c>
      <c r="BI201" s="240">
        <f>IF(N201="nulová",J201,0)</f>
        <v>0</v>
      </c>
      <c r="BJ201" s="17" t="s">
        <v>83</v>
      </c>
      <c r="BK201" s="240">
        <f>ROUND(I201*H201,2)</f>
        <v>0</v>
      </c>
      <c r="BL201" s="17" t="s">
        <v>356</v>
      </c>
      <c r="BM201" s="239" t="s">
        <v>423</v>
      </c>
    </row>
    <row r="202" s="14" customFormat="1">
      <c r="A202" s="14"/>
      <c r="B202" s="252"/>
      <c r="C202" s="253"/>
      <c r="D202" s="243" t="s">
        <v>358</v>
      </c>
      <c r="E202" s="253"/>
      <c r="F202" s="254" t="s">
        <v>424</v>
      </c>
      <c r="G202" s="253"/>
      <c r="H202" s="256">
        <v>5.5</v>
      </c>
      <c r="I202" s="257"/>
      <c r="J202" s="253"/>
      <c r="K202" s="253"/>
      <c r="L202" s="258"/>
      <c r="M202" s="259"/>
      <c r="N202" s="260"/>
      <c r="O202" s="260"/>
      <c r="P202" s="260"/>
      <c r="Q202" s="260"/>
      <c r="R202" s="260"/>
      <c r="S202" s="260"/>
      <c r="T202" s="261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62" t="s">
        <v>358</v>
      </c>
      <c r="AU202" s="262" t="s">
        <v>85</v>
      </c>
      <c r="AV202" s="14" t="s">
        <v>85</v>
      </c>
      <c r="AW202" s="14" t="s">
        <v>4</v>
      </c>
      <c r="AX202" s="14" t="s">
        <v>83</v>
      </c>
      <c r="AY202" s="262" t="s">
        <v>349</v>
      </c>
    </row>
    <row r="203" s="2" customFormat="1" ht="44.25" customHeight="1">
      <c r="A203" s="38"/>
      <c r="B203" s="39"/>
      <c r="C203" s="228" t="s">
        <v>194</v>
      </c>
      <c r="D203" s="228" t="s">
        <v>351</v>
      </c>
      <c r="E203" s="229" t="s">
        <v>425</v>
      </c>
      <c r="F203" s="230" t="s">
        <v>426</v>
      </c>
      <c r="G203" s="231" t="s">
        <v>416</v>
      </c>
      <c r="H203" s="232">
        <v>19</v>
      </c>
      <c r="I203" s="233"/>
      <c r="J203" s="234">
        <f>ROUND(I203*H203,2)</f>
        <v>0</v>
      </c>
      <c r="K203" s="230" t="s">
        <v>355</v>
      </c>
      <c r="L203" s="44"/>
      <c r="M203" s="235" t="s">
        <v>1</v>
      </c>
      <c r="N203" s="236" t="s">
        <v>41</v>
      </c>
      <c r="O203" s="91"/>
      <c r="P203" s="237">
        <f>O203*H203</f>
        <v>0</v>
      </c>
      <c r="Q203" s="237">
        <v>0</v>
      </c>
      <c r="R203" s="237">
        <f>Q203*H203</f>
        <v>0</v>
      </c>
      <c r="S203" s="237">
        <v>0</v>
      </c>
      <c r="T203" s="238">
        <f>S203*H203</f>
        <v>0</v>
      </c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R203" s="239" t="s">
        <v>356</v>
      </c>
      <c r="AT203" s="239" t="s">
        <v>351</v>
      </c>
      <c r="AU203" s="239" t="s">
        <v>85</v>
      </c>
      <c r="AY203" s="17" t="s">
        <v>349</v>
      </c>
      <c r="BE203" s="240">
        <f>IF(N203="základní",J203,0)</f>
        <v>0</v>
      </c>
      <c r="BF203" s="240">
        <f>IF(N203="snížená",J203,0)</f>
        <v>0</v>
      </c>
      <c r="BG203" s="240">
        <f>IF(N203="zákl. přenesená",J203,0)</f>
        <v>0</v>
      </c>
      <c r="BH203" s="240">
        <f>IF(N203="sníž. přenesená",J203,0)</f>
        <v>0</v>
      </c>
      <c r="BI203" s="240">
        <f>IF(N203="nulová",J203,0)</f>
        <v>0</v>
      </c>
      <c r="BJ203" s="17" t="s">
        <v>83</v>
      </c>
      <c r="BK203" s="240">
        <f>ROUND(I203*H203,2)</f>
        <v>0</v>
      </c>
      <c r="BL203" s="17" t="s">
        <v>356</v>
      </c>
      <c r="BM203" s="239" t="s">
        <v>427</v>
      </c>
    </row>
    <row r="204" s="13" customFormat="1">
      <c r="A204" s="13"/>
      <c r="B204" s="241"/>
      <c r="C204" s="242"/>
      <c r="D204" s="243" t="s">
        <v>358</v>
      </c>
      <c r="E204" s="244" t="s">
        <v>1</v>
      </c>
      <c r="F204" s="245" t="s">
        <v>359</v>
      </c>
      <c r="G204" s="242"/>
      <c r="H204" s="244" t="s">
        <v>1</v>
      </c>
      <c r="I204" s="246"/>
      <c r="J204" s="242"/>
      <c r="K204" s="242"/>
      <c r="L204" s="247"/>
      <c r="M204" s="248"/>
      <c r="N204" s="249"/>
      <c r="O204" s="249"/>
      <c r="P204" s="249"/>
      <c r="Q204" s="249"/>
      <c r="R204" s="249"/>
      <c r="S204" s="249"/>
      <c r="T204" s="250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51" t="s">
        <v>358</v>
      </c>
      <c r="AU204" s="251" t="s">
        <v>85</v>
      </c>
      <c r="AV204" s="13" t="s">
        <v>83</v>
      </c>
      <c r="AW204" s="13" t="s">
        <v>32</v>
      </c>
      <c r="AX204" s="13" t="s">
        <v>76</v>
      </c>
      <c r="AY204" s="251" t="s">
        <v>349</v>
      </c>
    </row>
    <row r="205" s="13" customFormat="1">
      <c r="A205" s="13"/>
      <c r="B205" s="241"/>
      <c r="C205" s="242"/>
      <c r="D205" s="243" t="s">
        <v>358</v>
      </c>
      <c r="E205" s="244" t="s">
        <v>1</v>
      </c>
      <c r="F205" s="245" t="s">
        <v>428</v>
      </c>
      <c r="G205" s="242"/>
      <c r="H205" s="244" t="s">
        <v>1</v>
      </c>
      <c r="I205" s="246"/>
      <c r="J205" s="242"/>
      <c r="K205" s="242"/>
      <c r="L205" s="247"/>
      <c r="M205" s="248"/>
      <c r="N205" s="249"/>
      <c r="O205" s="249"/>
      <c r="P205" s="249"/>
      <c r="Q205" s="249"/>
      <c r="R205" s="249"/>
      <c r="S205" s="249"/>
      <c r="T205" s="250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51" t="s">
        <v>358</v>
      </c>
      <c r="AU205" s="251" t="s">
        <v>85</v>
      </c>
      <c r="AV205" s="13" t="s">
        <v>83</v>
      </c>
      <c r="AW205" s="13" t="s">
        <v>32</v>
      </c>
      <c r="AX205" s="13" t="s">
        <v>76</v>
      </c>
      <c r="AY205" s="251" t="s">
        <v>349</v>
      </c>
    </row>
    <row r="206" s="14" customFormat="1">
      <c r="A206" s="14"/>
      <c r="B206" s="252"/>
      <c r="C206" s="253"/>
      <c r="D206" s="243" t="s">
        <v>358</v>
      </c>
      <c r="E206" s="254" t="s">
        <v>1</v>
      </c>
      <c r="F206" s="255" t="s">
        <v>151</v>
      </c>
      <c r="G206" s="253"/>
      <c r="H206" s="256">
        <v>19</v>
      </c>
      <c r="I206" s="257"/>
      <c r="J206" s="253"/>
      <c r="K206" s="253"/>
      <c r="L206" s="258"/>
      <c r="M206" s="259"/>
      <c r="N206" s="260"/>
      <c r="O206" s="260"/>
      <c r="P206" s="260"/>
      <c r="Q206" s="260"/>
      <c r="R206" s="260"/>
      <c r="S206" s="260"/>
      <c r="T206" s="261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62" t="s">
        <v>358</v>
      </c>
      <c r="AU206" s="262" t="s">
        <v>85</v>
      </c>
      <c r="AV206" s="14" t="s">
        <v>85</v>
      </c>
      <c r="AW206" s="14" t="s">
        <v>32</v>
      </c>
      <c r="AX206" s="14" t="s">
        <v>83</v>
      </c>
      <c r="AY206" s="262" t="s">
        <v>349</v>
      </c>
    </row>
    <row r="207" s="2" customFormat="1" ht="16.5" customHeight="1">
      <c r="A207" s="38"/>
      <c r="B207" s="39"/>
      <c r="C207" s="275" t="s">
        <v>429</v>
      </c>
      <c r="D207" s="275" t="s">
        <v>419</v>
      </c>
      <c r="E207" s="276" t="s">
        <v>430</v>
      </c>
      <c r="F207" s="277" t="s">
        <v>431</v>
      </c>
      <c r="G207" s="278" t="s">
        <v>422</v>
      </c>
      <c r="H207" s="279">
        <v>9.5</v>
      </c>
      <c r="I207" s="280"/>
      <c r="J207" s="281">
        <f>ROUND(I207*H207,2)</f>
        <v>0</v>
      </c>
      <c r="K207" s="277" t="s">
        <v>355</v>
      </c>
      <c r="L207" s="282"/>
      <c r="M207" s="283" t="s">
        <v>1</v>
      </c>
      <c r="N207" s="284" t="s">
        <v>41</v>
      </c>
      <c r="O207" s="91"/>
      <c r="P207" s="237">
        <f>O207*H207</f>
        <v>0</v>
      </c>
      <c r="Q207" s="237">
        <v>0.01311</v>
      </c>
      <c r="R207" s="237">
        <f>Q207*H207</f>
        <v>0.124545</v>
      </c>
      <c r="S207" s="237">
        <v>0</v>
      </c>
      <c r="T207" s="238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39" t="s">
        <v>396</v>
      </c>
      <c r="AT207" s="239" t="s">
        <v>419</v>
      </c>
      <c r="AU207" s="239" t="s">
        <v>85</v>
      </c>
      <c r="AY207" s="17" t="s">
        <v>349</v>
      </c>
      <c r="BE207" s="240">
        <f>IF(N207="základní",J207,0)</f>
        <v>0</v>
      </c>
      <c r="BF207" s="240">
        <f>IF(N207="snížená",J207,0)</f>
        <v>0</v>
      </c>
      <c r="BG207" s="240">
        <f>IF(N207="zákl. přenesená",J207,0)</f>
        <v>0</v>
      </c>
      <c r="BH207" s="240">
        <f>IF(N207="sníž. přenesená",J207,0)</f>
        <v>0</v>
      </c>
      <c r="BI207" s="240">
        <f>IF(N207="nulová",J207,0)</f>
        <v>0</v>
      </c>
      <c r="BJ207" s="17" t="s">
        <v>83</v>
      </c>
      <c r="BK207" s="240">
        <f>ROUND(I207*H207,2)</f>
        <v>0</v>
      </c>
      <c r="BL207" s="17" t="s">
        <v>356</v>
      </c>
      <c r="BM207" s="239" t="s">
        <v>432</v>
      </c>
    </row>
    <row r="208" s="14" customFormat="1">
      <c r="A208" s="14"/>
      <c r="B208" s="252"/>
      <c r="C208" s="253"/>
      <c r="D208" s="243" t="s">
        <v>358</v>
      </c>
      <c r="E208" s="253"/>
      <c r="F208" s="254" t="s">
        <v>433</v>
      </c>
      <c r="G208" s="253"/>
      <c r="H208" s="256">
        <v>9.5</v>
      </c>
      <c r="I208" s="257"/>
      <c r="J208" s="253"/>
      <c r="K208" s="253"/>
      <c r="L208" s="258"/>
      <c r="M208" s="259"/>
      <c r="N208" s="260"/>
      <c r="O208" s="260"/>
      <c r="P208" s="260"/>
      <c r="Q208" s="260"/>
      <c r="R208" s="260"/>
      <c r="S208" s="260"/>
      <c r="T208" s="261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2" t="s">
        <v>358</v>
      </c>
      <c r="AU208" s="262" t="s">
        <v>85</v>
      </c>
      <c r="AV208" s="14" t="s">
        <v>85</v>
      </c>
      <c r="AW208" s="14" t="s">
        <v>4</v>
      </c>
      <c r="AX208" s="14" t="s">
        <v>83</v>
      </c>
      <c r="AY208" s="262" t="s">
        <v>349</v>
      </c>
    </row>
    <row r="209" s="2" customFormat="1" ht="24.15" customHeight="1">
      <c r="A209" s="38"/>
      <c r="B209" s="39"/>
      <c r="C209" s="228" t="s">
        <v>434</v>
      </c>
      <c r="D209" s="228" t="s">
        <v>351</v>
      </c>
      <c r="E209" s="229" t="s">
        <v>435</v>
      </c>
      <c r="F209" s="230" t="s">
        <v>436</v>
      </c>
      <c r="G209" s="231" t="s">
        <v>363</v>
      </c>
      <c r="H209" s="232">
        <v>46.508000000000003</v>
      </c>
      <c r="I209" s="233"/>
      <c r="J209" s="234">
        <f>ROUND(I209*H209,2)</f>
        <v>0</v>
      </c>
      <c r="K209" s="230" t="s">
        <v>355</v>
      </c>
      <c r="L209" s="44"/>
      <c r="M209" s="235" t="s">
        <v>1</v>
      </c>
      <c r="N209" s="236" t="s">
        <v>41</v>
      </c>
      <c r="O209" s="91"/>
      <c r="P209" s="237">
        <f>O209*H209</f>
        <v>0</v>
      </c>
      <c r="Q209" s="237">
        <v>2.5018699999999998</v>
      </c>
      <c r="R209" s="237">
        <f>Q209*H209</f>
        <v>116.35696996</v>
      </c>
      <c r="S209" s="237">
        <v>0</v>
      </c>
      <c r="T209" s="238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39" t="s">
        <v>356</v>
      </c>
      <c r="AT209" s="239" t="s">
        <v>351</v>
      </c>
      <c r="AU209" s="239" t="s">
        <v>85</v>
      </c>
      <c r="AY209" s="17" t="s">
        <v>349</v>
      </c>
      <c r="BE209" s="240">
        <f>IF(N209="základní",J209,0)</f>
        <v>0</v>
      </c>
      <c r="BF209" s="240">
        <f>IF(N209="snížená",J209,0)</f>
        <v>0</v>
      </c>
      <c r="BG209" s="240">
        <f>IF(N209="zákl. přenesená",J209,0)</f>
        <v>0</v>
      </c>
      <c r="BH209" s="240">
        <f>IF(N209="sníž. přenesená",J209,0)</f>
        <v>0</v>
      </c>
      <c r="BI209" s="240">
        <f>IF(N209="nulová",J209,0)</f>
        <v>0</v>
      </c>
      <c r="BJ209" s="17" t="s">
        <v>83</v>
      </c>
      <c r="BK209" s="240">
        <f>ROUND(I209*H209,2)</f>
        <v>0</v>
      </c>
      <c r="BL209" s="17" t="s">
        <v>356</v>
      </c>
      <c r="BM209" s="239" t="s">
        <v>437</v>
      </c>
    </row>
    <row r="210" s="13" customFormat="1">
      <c r="A210" s="13"/>
      <c r="B210" s="241"/>
      <c r="C210" s="242"/>
      <c r="D210" s="243" t="s">
        <v>358</v>
      </c>
      <c r="E210" s="244" t="s">
        <v>1</v>
      </c>
      <c r="F210" s="245" t="s">
        <v>359</v>
      </c>
      <c r="G210" s="242"/>
      <c r="H210" s="244" t="s">
        <v>1</v>
      </c>
      <c r="I210" s="246"/>
      <c r="J210" s="242"/>
      <c r="K210" s="242"/>
      <c r="L210" s="247"/>
      <c r="M210" s="248"/>
      <c r="N210" s="249"/>
      <c r="O210" s="249"/>
      <c r="P210" s="249"/>
      <c r="Q210" s="249"/>
      <c r="R210" s="249"/>
      <c r="S210" s="249"/>
      <c r="T210" s="250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51" t="s">
        <v>358</v>
      </c>
      <c r="AU210" s="251" t="s">
        <v>85</v>
      </c>
      <c r="AV210" s="13" t="s">
        <v>83</v>
      </c>
      <c r="AW210" s="13" t="s">
        <v>32</v>
      </c>
      <c r="AX210" s="13" t="s">
        <v>76</v>
      </c>
      <c r="AY210" s="251" t="s">
        <v>349</v>
      </c>
    </row>
    <row r="211" s="13" customFormat="1">
      <c r="A211" s="13"/>
      <c r="B211" s="241"/>
      <c r="C211" s="242"/>
      <c r="D211" s="243" t="s">
        <v>358</v>
      </c>
      <c r="E211" s="244" t="s">
        <v>1</v>
      </c>
      <c r="F211" s="245" t="s">
        <v>438</v>
      </c>
      <c r="G211" s="242"/>
      <c r="H211" s="244" t="s">
        <v>1</v>
      </c>
      <c r="I211" s="246"/>
      <c r="J211" s="242"/>
      <c r="K211" s="242"/>
      <c r="L211" s="247"/>
      <c r="M211" s="248"/>
      <c r="N211" s="249"/>
      <c r="O211" s="249"/>
      <c r="P211" s="249"/>
      <c r="Q211" s="249"/>
      <c r="R211" s="249"/>
      <c r="S211" s="249"/>
      <c r="T211" s="250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1" t="s">
        <v>358</v>
      </c>
      <c r="AU211" s="251" t="s">
        <v>85</v>
      </c>
      <c r="AV211" s="13" t="s">
        <v>83</v>
      </c>
      <c r="AW211" s="13" t="s">
        <v>32</v>
      </c>
      <c r="AX211" s="13" t="s">
        <v>76</v>
      </c>
      <c r="AY211" s="251" t="s">
        <v>349</v>
      </c>
    </row>
    <row r="212" s="14" customFormat="1">
      <c r="A212" s="14"/>
      <c r="B212" s="252"/>
      <c r="C212" s="253"/>
      <c r="D212" s="243" t="s">
        <v>358</v>
      </c>
      <c r="E212" s="254" t="s">
        <v>1</v>
      </c>
      <c r="F212" s="255" t="s">
        <v>123</v>
      </c>
      <c r="G212" s="253"/>
      <c r="H212" s="256">
        <v>46.508000000000003</v>
      </c>
      <c r="I212" s="257"/>
      <c r="J212" s="253"/>
      <c r="K212" s="253"/>
      <c r="L212" s="258"/>
      <c r="M212" s="259"/>
      <c r="N212" s="260"/>
      <c r="O212" s="260"/>
      <c r="P212" s="260"/>
      <c r="Q212" s="260"/>
      <c r="R212" s="260"/>
      <c r="S212" s="260"/>
      <c r="T212" s="261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2" t="s">
        <v>358</v>
      </c>
      <c r="AU212" s="262" t="s">
        <v>85</v>
      </c>
      <c r="AV212" s="14" t="s">
        <v>85</v>
      </c>
      <c r="AW212" s="14" t="s">
        <v>32</v>
      </c>
      <c r="AX212" s="14" t="s">
        <v>83</v>
      </c>
      <c r="AY212" s="262" t="s">
        <v>349</v>
      </c>
    </row>
    <row r="213" s="2" customFormat="1" ht="21.75" customHeight="1">
      <c r="A213" s="38"/>
      <c r="B213" s="39"/>
      <c r="C213" s="228" t="s">
        <v>439</v>
      </c>
      <c r="D213" s="228" t="s">
        <v>351</v>
      </c>
      <c r="E213" s="229" t="s">
        <v>440</v>
      </c>
      <c r="F213" s="230" t="s">
        <v>441</v>
      </c>
      <c r="G213" s="231" t="s">
        <v>399</v>
      </c>
      <c r="H213" s="232">
        <v>2.4550000000000001</v>
      </c>
      <c r="I213" s="233"/>
      <c r="J213" s="234">
        <f>ROUND(I213*H213,2)</f>
        <v>0</v>
      </c>
      <c r="K213" s="230" t="s">
        <v>355</v>
      </c>
      <c r="L213" s="44"/>
      <c r="M213" s="235" t="s">
        <v>1</v>
      </c>
      <c r="N213" s="236" t="s">
        <v>41</v>
      </c>
      <c r="O213" s="91"/>
      <c r="P213" s="237">
        <f>O213*H213</f>
        <v>0</v>
      </c>
      <c r="Q213" s="237">
        <v>1.0606199999999999</v>
      </c>
      <c r="R213" s="237">
        <f>Q213*H213</f>
        <v>2.6038220999999999</v>
      </c>
      <c r="S213" s="237">
        <v>0</v>
      </c>
      <c r="T213" s="238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39" t="s">
        <v>356</v>
      </c>
      <c r="AT213" s="239" t="s">
        <v>351</v>
      </c>
      <c r="AU213" s="239" t="s">
        <v>85</v>
      </c>
      <c r="AY213" s="17" t="s">
        <v>349</v>
      </c>
      <c r="BE213" s="240">
        <f>IF(N213="základní",J213,0)</f>
        <v>0</v>
      </c>
      <c r="BF213" s="240">
        <f>IF(N213="snížená",J213,0)</f>
        <v>0</v>
      </c>
      <c r="BG213" s="240">
        <f>IF(N213="zákl. přenesená",J213,0)</f>
        <v>0</v>
      </c>
      <c r="BH213" s="240">
        <f>IF(N213="sníž. přenesená",J213,0)</f>
        <v>0</v>
      </c>
      <c r="BI213" s="240">
        <f>IF(N213="nulová",J213,0)</f>
        <v>0</v>
      </c>
      <c r="BJ213" s="17" t="s">
        <v>83</v>
      </c>
      <c r="BK213" s="240">
        <f>ROUND(I213*H213,2)</f>
        <v>0</v>
      </c>
      <c r="BL213" s="17" t="s">
        <v>356</v>
      </c>
      <c r="BM213" s="239" t="s">
        <v>442</v>
      </c>
    </row>
    <row r="214" s="13" customFormat="1">
      <c r="A214" s="13"/>
      <c r="B214" s="241"/>
      <c r="C214" s="242"/>
      <c r="D214" s="243" t="s">
        <v>358</v>
      </c>
      <c r="E214" s="244" t="s">
        <v>1</v>
      </c>
      <c r="F214" s="245" t="s">
        <v>443</v>
      </c>
      <c r="G214" s="242"/>
      <c r="H214" s="244" t="s">
        <v>1</v>
      </c>
      <c r="I214" s="246"/>
      <c r="J214" s="242"/>
      <c r="K214" s="242"/>
      <c r="L214" s="247"/>
      <c r="M214" s="248"/>
      <c r="N214" s="249"/>
      <c r="O214" s="249"/>
      <c r="P214" s="249"/>
      <c r="Q214" s="249"/>
      <c r="R214" s="249"/>
      <c r="S214" s="249"/>
      <c r="T214" s="250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51" t="s">
        <v>358</v>
      </c>
      <c r="AU214" s="251" t="s">
        <v>85</v>
      </c>
      <c r="AV214" s="13" t="s">
        <v>83</v>
      </c>
      <c r="AW214" s="13" t="s">
        <v>32</v>
      </c>
      <c r="AX214" s="13" t="s">
        <v>76</v>
      </c>
      <c r="AY214" s="251" t="s">
        <v>349</v>
      </c>
    </row>
    <row r="215" s="14" customFormat="1">
      <c r="A215" s="14"/>
      <c r="B215" s="252"/>
      <c r="C215" s="253"/>
      <c r="D215" s="243" t="s">
        <v>358</v>
      </c>
      <c r="E215" s="263" t="s">
        <v>1</v>
      </c>
      <c r="F215" s="254" t="s">
        <v>444</v>
      </c>
      <c r="G215" s="253"/>
      <c r="H215" s="256">
        <v>2.4550000000000001</v>
      </c>
      <c r="I215" s="257"/>
      <c r="J215" s="253"/>
      <c r="K215" s="253"/>
      <c r="L215" s="258"/>
      <c r="M215" s="259"/>
      <c r="N215" s="260"/>
      <c r="O215" s="260"/>
      <c r="P215" s="260"/>
      <c r="Q215" s="260"/>
      <c r="R215" s="260"/>
      <c r="S215" s="260"/>
      <c r="T215" s="261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2" t="s">
        <v>358</v>
      </c>
      <c r="AU215" s="262" t="s">
        <v>85</v>
      </c>
      <c r="AV215" s="14" t="s">
        <v>85</v>
      </c>
      <c r="AW215" s="14" t="s">
        <v>32</v>
      </c>
      <c r="AX215" s="14" t="s">
        <v>76</v>
      </c>
      <c r="AY215" s="262" t="s">
        <v>349</v>
      </c>
    </row>
    <row r="216" s="15" customFormat="1">
      <c r="A216" s="15"/>
      <c r="B216" s="264"/>
      <c r="C216" s="265"/>
      <c r="D216" s="243" t="s">
        <v>358</v>
      </c>
      <c r="E216" s="266" t="s">
        <v>1</v>
      </c>
      <c r="F216" s="267" t="s">
        <v>377</v>
      </c>
      <c r="G216" s="265"/>
      <c r="H216" s="268">
        <v>2.4550000000000001</v>
      </c>
      <c r="I216" s="269"/>
      <c r="J216" s="265"/>
      <c r="K216" s="265"/>
      <c r="L216" s="270"/>
      <c r="M216" s="271"/>
      <c r="N216" s="272"/>
      <c r="O216" s="272"/>
      <c r="P216" s="272"/>
      <c r="Q216" s="272"/>
      <c r="R216" s="272"/>
      <c r="S216" s="272"/>
      <c r="T216" s="273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T216" s="274" t="s">
        <v>358</v>
      </c>
      <c r="AU216" s="274" t="s">
        <v>85</v>
      </c>
      <c r="AV216" s="15" t="s">
        <v>356</v>
      </c>
      <c r="AW216" s="15" t="s">
        <v>32</v>
      </c>
      <c r="AX216" s="15" t="s">
        <v>83</v>
      </c>
      <c r="AY216" s="274" t="s">
        <v>349</v>
      </c>
    </row>
    <row r="217" s="2" customFormat="1" ht="16.5" customHeight="1">
      <c r="A217" s="38"/>
      <c r="B217" s="39"/>
      <c r="C217" s="228" t="s">
        <v>159</v>
      </c>
      <c r="D217" s="228" t="s">
        <v>351</v>
      </c>
      <c r="E217" s="229" t="s">
        <v>445</v>
      </c>
      <c r="F217" s="230" t="s">
        <v>446</v>
      </c>
      <c r="G217" s="231" t="s">
        <v>363</v>
      </c>
      <c r="H217" s="232">
        <v>1.4079999999999999</v>
      </c>
      <c r="I217" s="233"/>
      <c r="J217" s="234">
        <f>ROUND(I217*H217,2)</f>
        <v>0</v>
      </c>
      <c r="K217" s="230" t="s">
        <v>355</v>
      </c>
      <c r="L217" s="44"/>
      <c r="M217" s="235" t="s">
        <v>1</v>
      </c>
      <c r="N217" s="236" t="s">
        <v>41</v>
      </c>
      <c r="O217" s="91"/>
      <c r="P217" s="237">
        <f>O217*H217</f>
        <v>0</v>
      </c>
      <c r="Q217" s="237">
        <v>2.5018699999999998</v>
      </c>
      <c r="R217" s="237">
        <f>Q217*H217</f>
        <v>3.5226329599999997</v>
      </c>
      <c r="S217" s="237">
        <v>0</v>
      </c>
      <c r="T217" s="238">
        <f>S217*H217</f>
        <v>0</v>
      </c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R217" s="239" t="s">
        <v>356</v>
      </c>
      <c r="AT217" s="239" t="s">
        <v>351</v>
      </c>
      <c r="AU217" s="239" t="s">
        <v>85</v>
      </c>
      <c r="AY217" s="17" t="s">
        <v>349</v>
      </c>
      <c r="BE217" s="240">
        <f>IF(N217="základní",J217,0)</f>
        <v>0</v>
      </c>
      <c r="BF217" s="240">
        <f>IF(N217="snížená",J217,0)</f>
        <v>0</v>
      </c>
      <c r="BG217" s="240">
        <f>IF(N217="zákl. přenesená",J217,0)</f>
        <v>0</v>
      </c>
      <c r="BH217" s="240">
        <f>IF(N217="sníž. přenesená",J217,0)</f>
        <v>0</v>
      </c>
      <c r="BI217" s="240">
        <f>IF(N217="nulová",J217,0)</f>
        <v>0</v>
      </c>
      <c r="BJ217" s="17" t="s">
        <v>83</v>
      </c>
      <c r="BK217" s="240">
        <f>ROUND(I217*H217,2)</f>
        <v>0</v>
      </c>
      <c r="BL217" s="17" t="s">
        <v>356</v>
      </c>
      <c r="BM217" s="239" t="s">
        <v>447</v>
      </c>
    </row>
    <row r="218" s="14" customFormat="1">
      <c r="A218" s="14"/>
      <c r="B218" s="252"/>
      <c r="C218" s="253"/>
      <c r="D218" s="243" t="s">
        <v>358</v>
      </c>
      <c r="E218" s="263" t="s">
        <v>1</v>
      </c>
      <c r="F218" s="254" t="s">
        <v>448</v>
      </c>
      <c r="G218" s="253"/>
      <c r="H218" s="256">
        <v>0.59999999999999998</v>
      </c>
      <c r="I218" s="257"/>
      <c r="J218" s="253"/>
      <c r="K218" s="253"/>
      <c r="L218" s="258"/>
      <c r="M218" s="259"/>
      <c r="N218" s="260"/>
      <c r="O218" s="260"/>
      <c r="P218" s="260"/>
      <c r="Q218" s="260"/>
      <c r="R218" s="260"/>
      <c r="S218" s="260"/>
      <c r="T218" s="261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62" t="s">
        <v>358</v>
      </c>
      <c r="AU218" s="262" t="s">
        <v>85</v>
      </c>
      <c r="AV218" s="14" t="s">
        <v>85</v>
      </c>
      <c r="AW218" s="14" t="s">
        <v>32</v>
      </c>
      <c r="AX218" s="14" t="s">
        <v>76</v>
      </c>
      <c r="AY218" s="262" t="s">
        <v>349</v>
      </c>
    </row>
    <row r="219" s="14" customFormat="1">
      <c r="A219" s="14"/>
      <c r="B219" s="252"/>
      <c r="C219" s="253"/>
      <c r="D219" s="243" t="s">
        <v>358</v>
      </c>
      <c r="E219" s="263" t="s">
        <v>1</v>
      </c>
      <c r="F219" s="254" t="s">
        <v>449</v>
      </c>
      <c r="G219" s="253"/>
      <c r="H219" s="256">
        <v>0.80800000000000005</v>
      </c>
      <c r="I219" s="257"/>
      <c r="J219" s="253"/>
      <c r="K219" s="253"/>
      <c r="L219" s="258"/>
      <c r="M219" s="259"/>
      <c r="N219" s="260"/>
      <c r="O219" s="260"/>
      <c r="P219" s="260"/>
      <c r="Q219" s="260"/>
      <c r="R219" s="260"/>
      <c r="S219" s="260"/>
      <c r="T219" s="261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62" t="s">
        <v>358</v>
      </c>
      <c r="AU219" s="262" t="s">
        <v>85</v>
      </c>
      <c r="AV219" s="14" t="s">
        <v>85</v>
      </c>
      <c r="AW219" s="14" t="s">
        <v>32</v>
      </c>
      <c r="AX219" s="14" t="s">
        <v>76</v>
      </c>
      <c r="AY219" s="262" t="s">
        <v>349</v>
      </c>
    </row>
    <row r="220" s="15" customFormat="1">
      <c r="A220" s="15"/>
      <c r="B220" s="264"/>
      <c r="C220" s="265"/>
      <c r="D220" s="243" t="s">
        <v>358</v>
      </c>
      <c r="E220" s="266" t="s">
        <v>1</v>
      </c>
      <c r="F220" s="267" t="s">
        <v>377</v>
      </c>
      <c r="G220" s="265"/>
      <c r="H220" s="268">
        <v>1.4079999999999999</v>
      </c>
      <c r="I220" s="269"/>
      <c r="J220" s="265"/>
      <c r="K220" s="265"/>
      <c r="L220" s="270"/>
      <c r="M220" s="271"/>
      <c r="N220" s="272"/>
      <c r="O220" s="272"/>
      <c r="P220" s="272"/>
      <c r="Q220" s="272"/>
      <c r="R220" s="272"/>
      <c r="S220" s="272"/>
      <c r="T220" s="273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T220" s="274" t="s">
        <v>358</v>
      </c>
      <c r="AU220" s="274" t="s">
        <v>85</v>
      </c>
      <c r="AV220" s="15" t="s">
        <v>356</v>
      </c>
      <c r="AW220" s="15" t="s">
        <v>32</v>
      </c>
      <c r="AX220" s="15" t="s">
        <v>83</v>
      </c>
      <c r="AY220" s="274" t="s">
        <v>349</v>
      </c>
    </row>
    <row r="221" s="2" customFormat="1" ht="33" customHeight="1">
      <c r="A221" s="38"/>
      <c r="B221" s="39"/>
      <c r="C221" s="228" t="s">
        <v>450</v>
      </c>
      <c r="D221" s="228" t="s">
        <v>351</v>
      </c>
      <c r="E221" s="229" t="s">
        <v>451</v>
      </c>
      <c r="F221" s="230" t="s">
        <v>452</v>
      </c>
      <c r="G221" s="231" t="s">
        <v>354</v>
      </c>
      <c r="H221" s="232">
        <v>36.534999999999997</v>
      </c>
      <c r="I221" s="233"/>
      <c r="J221" s="234">
        <f>ROUND(I221*H221,2)</f>
        <v>0</v>
      </c>
      <c r="K221" s="230" t="s">
        <v>355</v>
      </c>
      <c r="L221" s="44"/>
      <c r="M221" s="235" t="s">
        <v>1</v>
      </c>
      <c r="N221" s="236" t="s">
        <v>41</v>
      </c>
      <c r="O221" s="91"/>
      <c r="P221" s="237">
        <f>O221*H221</f>
        <v>0</v>
      </c>
      <c r="Q221" s="237">
        <v>0.37678</v>
      </c>
      <c r="R221" s="237">
        <f>Q221*H221</f>
        <v>13.765657299999999</v>
      </c>
      <c r="S221" s="237">
        <v>0</v>
      </c>
      <c r="T221" s="238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239" t="s">
        <v>356</v>
      </c>
      <c r="AT221" s="239" t="s">
        <v>351</v>
      </c>
      <c r="AU221" s="239" t="s">
        <v>85</v>
      </c>
      <c r="AY221" s="17" t="s">
        <v>349</v>
      </c>
      <c r="BE221" s="240">
        <f>IF(N221="základní",J221,0)</f>
        <v>0</v>
      </c>
      <c r="BF221" s="240">
        <f>IF(N221="snížená",J221,0)</f>
        <v>0</v>
      </c>
      <c r="BG221" s="240">
        <f>IF(N221="zákl. přenesená",J221,0)</f>
        <v>0</v>
      </c>
      <c r="BH221" s="240">
        <f>IF(N221="sníž. přenesená",J221,0)</f>
        <v>0</v>
      </c>
      <c r="BI221" s="240">
        <f>IF(N221="nulová",J221,0)</f>
        <v>0</v>
      </c>
      <c r="BJ221" s="17" t="s">
        <v>83</v>
      </c>
      <c r="BK221" s="240">
        <f>ROUND(I221*H221,2)</f>
        <v>0</v>
      </c>
      <c r="BL221" s="17" t="s">
        <v>356</v>
      </c>
      <c r="BM221" s="239" t="s">
        <v>453</v>
      </c>
    </row>
    <row r="222" s="13" customFormat="1">
      <c r="A222" s="13"/>
      <c r="B222" s="241"/>
      <c r="C222" s="242"/>
      <c r="D222" s="243" t="s">
        <v>358</v>
      </c>
      <c r="E222" s="244" t="s">
        <v>1</v>
      </c>
      <c r="F222" s="245" t="s">
        <v>359</v>
      </c>
      <c r="G222" s="242"/>
      <c r="H222" s="244" t="s">
        <v>1</v>
      </c>
      <c r="I222" s="246"/>
      <c r="J222" s="242"/>
      <c r="K222" s="242"/>
      <c r="L222" s="247"/>
      <c r="M222" s="248"/>
      <c r="N222" s="249"/>
      <c r="O222" s="249"/>
      <c r="P222" s="249"/>
      <c r="Q222" s="249"/>
      <c r="R222" s="249"/>
      <c r="S222" s="249"/>
      <c r="T222" s="250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51" t="s">
        <v>358</v>
      </c>
      <c r="AU222" s="251" t="s">
        <v>85</v>
      </c>
      <c r="AV222" s="13" t="s">
        <v>83</v>
      </c>
      <c r="AW222" s="13" t="s">
        <v>32</v>
      </c>
      <c r="AX222" s="13" t="s">
        <v>76</v>
      </c>
      <c r="AY222" s="251" t="s">
        <v>349</v>
      </c>
    </row>
    <row r="223" s="13" customFormat="1">
      <c r="A223" s="13"/>
      <c r="B223" s="241"/>
      <c r="C223" s="242"/>
      <c r="D223" s="243" t="s">
        <v>358</v>
      </c>
      <c r="E223" s="244" t="s">
        <v>1</v>
      </c>
      <c r="F223" s="245" t="s">
        <v>454</v>
      </c>
      <c r="G223" s="242"/>
      <c r="H223" s="244" t="s">
        <v>1</v>
      </c>
      <c r="I223" s="246"/>
      <c r="J223" s="242"/>
      <c r="K223" s="242"/>
      <c r="L223" s="247"/>
      <c r="M223" s="248"/>
      <c r="N223" s="249"/>
      <c r="O223" s="249"/>
      <c r="P223" s="249"/>
      <c r="Q223" s="249"/>
      <c r="R223" s="249"/>
      <c r="S223" s="249"/>
      <c r="T223" s="250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51" t="s">
        <v>358</v>
      </c>
      <c r="AU223" s="251" t="s">
        <v>85</v>
      </c>
      <c r="AV223" s="13" t="s">
        <v>83</v>
      </c>
      <c r="AW223" s="13" t="s">
        <v>32</v>
      </c>
      <c r="AX223" s="13" t="s">
        <v>76</v>
      </c>
      <c r="AY223" s="251" t="s">
        <v>349</v>
      </c>
    </row>
    <row r="224" s="14" customFormat="1">
      <c r="A224" s="14"/>
      <c r="B224" s="252"/>
      <c r="C224" s="253"/>
      <c r="D224" s="243" t="s">
        <v>358</v>
      </c>
      <c r="E224" s="254" t="s">
        <v>1</v>
      </c>
      <c r="F224" s="255" t="s">
        <v>133</v>
      </c>
      <c r="G224" s="253"/>
      <c r="H224" s="256">
        <v>36.534999999999997</v>
      </c>
      <c r="I224" s="257"/>
      <c r="J224" s="253"/>
      <c r="K224" s="253"/>
      <c r="L224" s="258"/>
      <c r="M224" s="259"/>
      <c r="N224" s="260"/>
      <c r="O224" s="260"/>
      <c r="P224" s="260"/>
      <c r="Q224" s="260"/>
      <c r="R224" s="260"/>
      <c r="S224" s="260"/>
      <c r="T224" s="261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62" t="s">
        <v>358</v>
      </c>
      <c r="AU224" s="262" t="s">
        <v>85</v>
      </c>
      <c r="AV224" s="14" t="s">
        <v>85</v>
      </c>
      <c r="AW224" s="14" t="s">
        <v>32</v>
      </c>
      <c r="AX224" s="14" t="s">
        <v>83</v>
      </c>
      <c r="AY224" s="262" t="s">
        <v>349</v>
      </c>
    </row>
    <row r="225" s="2" customFormat="1" ht="33" customHeight="1">
      <c r="A225" s="38"/>
      <c r="B225" s="39"/>
      <c r="C225" s="228" t="s">
        <v>153</v>
      </c>
      <c r="D225" s="228" t="s">
        <v>351</v>
      </c>
      <c r="E225" s="229" t="s">
        <v>455</v>
      </c>
      <c r="F225" s="230" t="s">
        <v>456</v>
      </c>
      <c r="G225" s="231" t="s">
        <v>354</v>
      </c>
      <c r="H225" s="232">
        <v>16.199000000000002</v>
      </c>
      <c r="I225" s="233"/>
      <c r="J225" s="234">
        <f>ROUND(I225*H225,2)</f>
        <v>0</v>
      </c>
      <c r="K225" s="230" t="s">
        <v>355</v>
      </c>
      <c r="L225" s="44"/>
      <c r="M225" s="235" t="s">
        <v>1</v>
      </c>
      <c r="N225" s="236" t="s">
        <v>41</v>
      </c>
      <c r="O225" s="91"/>
      <c r="P225" s="237">
        <f>O225*H225</f>
        <v>0</v>
      </c>
      <c r="Q225" s="237">
        <v>0.73558000000000001</v>
      </c>
      <c r="R225" s="237">
        <f>Q225*H225</f>
        <v>11.915660420000002</v>
      </c>
      <c r="S225" s="237">
        <v>0</v>
      </c>
      <c r="T225" s="238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39" t="s">
        <v>356</v>
      </c>
      <c r="AT225" s="239" t="s">
        <v>351</v>
      </c>
      <c r="AU225" s="239" t="s">
        <v>85</v>
      </c>
      <c r="AY225" s="17" t="s">
        <v>349</v>
      </c>
      <c r="BE225" s="240">
        <f>IF(N225="základní",J225,0)</f>
        <v>0</v>
      </c>
      <c r="BF225" s="240">
        <f>IF(N225="snížená",J225,0)</f>
        <v>0</v>
      </c>
      <c r="BG225" s="240">
        <f>IF(N225="zákl. přenesená",J225,0)</f>
        <v>0</v>
      </c>
      <c r="BH225" s="240">
        <f>IF(N225="sníž. přenesená",J225,0)</f>
        <v>0</v>
      </c>
      <c r="BI225" s="240">
        <f>IF(N225="nulová",J225,0)</f>
        <v>0</v>
      </c>
      <c r="BJ225" s="17" t="s">
        <v>83</v>
      </c>
      <c r="BK225" s="240">
        <f>ROUND(I225*H225,2)</f>
        <v>0</v>
      </c>
      <c r="BL225" s="17" t="s">
        <v>356</v>
      </c>
      <c r="BM225" s="239" t="s">
        <v>457</v>
      </c>
    </row>
    <row r="226" s="13" customFormat="1">
      <c r="A226" s="13"/>
      <c r="B226" s="241"/>
      <c r="C226" s="242"/>
      <c r="D226" s="243" t="s">
        <v>358</v>
      </c>
      <c r="E226" s="244" t="s">
        <v>1</v>
      </c>
      <c r="F226" s="245" t="s">
        <v>359</v>
      </c>
      <c r="G226" s="242"/>
      <c r="H226" s="244" t="s">
        <v>1</v>
      </c>
      <c r="I226" s="246"/>
      <c r="J226" s="242"/>
      <c r="K226" s="242"/>
      <c r="L226" s="247"/>
      <c r="M226" s="248"/>
      <c r="N226" s="249"/>
      <c r="O226" s="249"/>
      <c r="P226" s="249"/>
      <c r="Q226" s="249"/>
      <c r="R226" s="249"/>
      <c r="S226" s="249"/>
      <c r="T226" s="250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51" t="s">
        <v>358</v>
      </c>
      <c r="AU226" s="251" t="s">
        <v>85</v>
      </c>
      <c r="AV226" s="13" t="s">
        <v>83</v>
      </c>
      <c r="AW226" s="13" t="s">
        <v>32</v>
      </c>
      <c r="AX226" s="13" t="s">
        <v>76</v>
      </c>
      <c r="AY226" s="251" t="s">
        <v>349</v>
      </c>
    </row>
    <row r="227" s="13" customFormat="1">
      <c r="A227" s="13"/>
      <c r="B227" s="241"/>
      <c r="C227" s="242"/>
      <c r="D227" s="243" t="s">
        <v>358</v>
      </c>
      <c r="E227" s="244" t="s">
        <v>1</v>
      </c>
      <c r="F227" s="245" t="s">
        <v>458</v>
      </c>
      <c r="G227" s="242"/>
      <c r="H227" s="244" t="s">
        <v>1</v>
      </c>
      <c r="I227" s="246"/>
      <c r="J227" s="242"/>
      <c r="K227" s="242"/>
      <c r="L227" s="247"/>
      <c r="M227" s="248"/>
      <c r="N227" s="249"/>
      <c r="O227" s="249"/>
      <c r="P227" s="249"/>
      <c r="Q227" s="249"/>
      <c r="R227" s="249"/>
      <c r="S227" s="249"/>
      <c r="T227" s="250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51" t="s">
        <v>358</v>
      </c>
      <c r="AU227" s="251" t="s">
        <v>85</v>
      </c>
      <c r="AV227" s="13" t="s">
        <v>83</v>
      </c>
      <c r="AW227" s="13" t="s">
        <v>32</v>
      </c>
      <c r="AX227" s="13" t="s">
        <v>76</v>
      </c>
      <c r="AY227" s="251" t="s">
        <v>349</v>
      </c>
    </row>
    <row r="228" s="13" customFormat="1">
      <c r="A228" s="13"/>
      <c r="B228" s="241"/>
      <c r="C228" s="242"/>
      <c r="D228" s="243" t="s">
        <v>358</v>
      </c>
      <c r="E228" s="244" t="s">
        <v>1</v>
      </c>
      <c r="F228" s="245" t="s">
        <v>459</v>
      </c>
      <c r="G228" s="242"/>
      <c r="H228" s="244" t="s">
        <v>1</v>
      </c>
      <c r="I228" s="246"/>
      <c r="J228" s="242"/>
      <c r="K228" s="242"/>
      <c r="L228" s="247"/>
      <c r="M228" s="248"/>
      <c r="N228" s="249"/>
      <c r="O228" s="249"/>
      <c r="P228" s="249"/>
      <c r="Q228" s="249"/>
      <c r="R228" s="249"/>
      <c r="S228" s="249"/>
      <c r="T228" s="250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51" t="s">
        <v>358</v>
      </c>
      <c r="AU228" s="251" t="s">
        <v>85</v>
      </c>
      <c r="AV228" s="13" t="s">
        <v>83</v>
      </c>
      <c r="AW228" s="13" t="s">
        <v>32</v>
      </c>
      <c r="AX228" s="13" t="s">
        <v>76</v>
      </c>
      <c r="AY228" s="251" t="s">
        <v>349</v>
      </c>
    </row>
    <row r="229" s="13" customFormat="1">
      <c r="A229" s="13"/>
      <c r="B229" s="241"/>
      <c r="C229" s="242"/>
      <c r="D229" s="243" t="s">
        <v>358</v>
      </c>
      <c r="E229" s="244" t="s">
        <v>1</v>
      </c>
      <c r="F229" s="245" t="s">
        <v>460</v>
      </c>
      <c r="G229" s="242"/>
      <c r="H229" s="244" t="s">
        <v>1</v>
      </c>
      <c r="I229" s="246"/>
      <c r="J229" s="242"/>
      <c r="K229" s="242"/>
      <c r="L229" s="247"/>
      <c r="M229" s="248"/>
      <c r="N229" s="249"/>
      <c r="O229" s="249"/>
      <c r="P229" s="249"/>
      <c r="Q229" s="249"/>
      <c r="R229" s="249"/>
      <c r="S229" s="249"/>
      <c r="T229" s="250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51" t="s">
        <v>358</v>
      </c>
      <c r="AU229" s="251" t="s">
        <v>85</v>
      </c>
      <c r="AV229" s="13" t="s">
        <v>83</v>
      </c>
      <c r="AW229" s="13" t="s">
        <v>32</v>
      </c>
      <c r="AX229" s="13" t="s">
        <v>76</v>
      </c>
      <c r="AY229" s="251" t="s">
        <v>349</v>
      </c>
    </row>
    <row r="230" s="13" customFormat="1">
      <c r="A230" s="13"/>
      <c r="B230" s="241"/>
      <c r="C230" s="242"/>
      <c r="D230" s="243" t="s">
        <v>358</v>
      </c>
      <c r="E230" s="244" t="s">
        <v>1</v>
      </c>
      <c r="F230" s="245" t="s">
        <v>461</v>
      </c>
      <c r="G230" s="242"/>
      <c r="H230" s="244" t="s">
        <v>1</v>
      </c>
      <c r="I230" s="246"/>
      <c r="J230" s="242"/>
      <c r="K230" s="242"/>
      <c r="L230" s="247"/>
      <c r="M230" s="248"/>
      <c r="N230" s="249"/>
      <c r="O230" s="249"/>
      <c r="P230" s="249"/>
      <c r="Q230" s="249"/>
      <c r="R230" s="249"/>
      <c r="S230" s="249"/>
      <c r="T230" s="250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51" t="s">
        <v>358</v>
      </c>
      <c r="AU230" s="251" t="s">
        <v>85</v>
      </c>
      <c r="AV230" s="13" t="s">
        <v>83</v>
      </c>
      <c r="AW230" s="13" t="s">
        <v>32</v>
      </c>
      <c r="AX230" s="13" t="s">
        <v>76</v>
      </c>
      <c r="AY230" s="251" t="s">
        <v>349</v>
      </c>
    </row>
    <row r="231" s="14" customFormat="1">
      <c r="A231" s="14"/>
      <c r="B231" s="252"/>
      <c r="C231" s="253"/>
      <c r="D231" s="243" t="s">
        <v>358</v>
      </c>
      <c r="E231" s="254" t="s">
        <v>1</v>
      </c>
      <c r="F231" s="255" t="s">
        <v>129</v>
      </c>
      <c r="G231" s="253"/>
      <c r="H231" s="256">
        <v>16.199000000000002</v>
      </c>
      <c r="I231" s="257"/>
      <c r="J231" s="253"/>
      <c r="K231" s="253"/>
      <c r="L231" s="258"/>
      <c r="M231" s="259"/>
      <c r="N231" s="260"/>
      <c r="O231" s="260"/>
      <c r="P231" s="260"/>
      <c r="Q231" s="260"/>
      <c r="R231" s="260"/>
      <c r="S231" s="260"/>
      <c r="T231" s="261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62" t="s">
        <v>358</v>
      </c>
      <c r="AU231" s="262" t="s">
        <v>85</v>
      </c>
      <c r="AV231" s="14" t="s">
        <v>85</v>
      </c>
      <c r="AW231" s="14" t="s">
        <v>32</v>
      </c>
      <c r="AX231" s="14" t="s">
        <v>83</v>
      </c>
      <c r="AY231" s="262" t="s">
        <v>349</v>
      </c>
    </row>
    <row r="232" s="2" customFormat="1" ht="33" customHeight="1">
      <c r="A232" s="38"/>
      <c r="B232" s="39"/>
      <c r="C232" s="228" t="s">
        <v>462</v>
      </c>
      <c r="D232" s="228" t="s">
        <v>351</v>
      </c>
      <c r="E232" s="229" t="s">
        <v>463</v>
      </c>
      <c r="F232" s="230" t="s">
        <v>464</v>
      </c>
      <c r="G232" s="231" t="s">
        <v>354</v>
      </c>
      <c r="H232" s="232">
        <v>0.89300000000000002</v>
      </c>
      <c r="I232" s="233"/>
      <c r="J232" s="234">
        <f>ROUND(I232*H232,2)</f>
        <v>0</v>
      </c>
      <c r="K232" s="230" t="s">
        <v>355</v>
      </c>
      <c r="L232" s="44"/>
      <c r="M232" s="235" t="s">
        <v>1</v>
      </c>
      <c r="N232" s="236" t="s">
        <v>41</v>
      </c>
      <c r="O232" s="91"/>
      <c r="P232" s="237">
        <f>O232*H232</f>
        <v>0</v>
      </c>
      <c r="Q232" s="237">
        <v>0.99007999999999996</v>
      </c>
      <c r="R232" s="237">
        <f>Q232*H232</f>
        <v>0.88414143999999995</v>
      </c>
      <c r="S232" s="237">
        <v>0</v>
      </c>
      <c r="T232" s="238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239" t="s">
        <v>356</v>
      </c>
      <c r="AT232" s="239" t="s">
        <v>351</v>
      </c>
      <c r="AU232" s="239" t="s">
        <v>85</v>
      </c>
      <c r="AY232" s="17" t="s">
        <v>349</v>
      </c>
      <c r="BE232" s="240">
        <f>IF(N232="základní",J232,0)</f>
        <v>0</v>
      </c>
      <c r="BF232" s="240">
        <f>IF(N232="snížená",J232,0)</f>
        <v>0</v>
      </c>
      <c r="BG232" s="240">
        <f>IF(N232="zákl. přenesená",J232,0)</f>
        <v>0</v>
      </c>
      <c r="BH232" s="240">
        <f>IF(N232="sníž. přenesená",J232,0)</f>
        <v>0</v>
      </c>
      <c r="BI232" s="240">
        <f>IF(N232="nulová",J232,0)</f>
        <v>0</v>
      </c>
      <c r="BJ232" s="17" t="s">
        <v>83</v>
      </c>
      <c r="BK232" s="240">
        <f>ROUND(I232*H232,2)</f>
        <v>0</v>
      </c>
      <c r="BL232" s="17" t="s">
        <v>356</v>
      </c>
      <c r="BM232" s="239" t="s">
        <v>465</v>
      </c>
    </row>
    <row r="233" s="13" customFormat="1">
      <c r="A233" s="13"/>
      <c r="B233" s="241"/>
      <c r="C233" s="242"/>
      <c r="D233" s="243" t="s">
        <v>358</v>
      </c>
      <c r="E233" s="244" t="s">
        <v>1</v>
      </c>
      <c r="F233" s="245" t="s">
        <v>359</v>
      </c>
      <c r="G233" s="242"/>
      <c r="H233" s="244" t="s">
        <v>1</v>
      </c>
      <c r="I233" s="246"/>
      <c r="J233" s="242"/>
      <c r="K233" s="242"/>
      <c r="L233" s="247"/>
      <c r="M233" s="248"/>
      <c r="N233" s="249"/>
      <c r="O233" s="249"/>
      <c r="P233" s="249"/>
      <c r="Q233" s="249"/>
      <c r="R233" s="249"/>
      <c r="S233" s="249"/>
      <c r="T233" s="250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51" t="s">
        <v>358</v>
      </c>
      <c r="AU233" s="251" t="s">
        <v>85</v>
      </c>
      <c r="AV233" s="13" t="s">
        <v>83</v>
      </c>
      <c r="AW233" s="13" t="s">
        <v>32</v>
      </c>
      <c r="AX233" s="13" t="s">
        <v>76</v>
      </c>
      <c r="AY233" s="251" t="s">
        <v>349</v>
      </c>
    </row>
    <row r="234" s="13" customFormat="1">
      <c r="A234" s="13"/>
      <c r="B234" s="241"/>
      <c r="C234" s="242"/>
      <c r="D234" s="243" t="s">
        <v>358</v>
      </c>
      <c r="E234" s="244" t="s">
        <v>1</v>
      </c>
      <c r="F234" s="245" t="s">
        <v>466</v>
      </c>
      <c r="G234" s="242"/>
      <c r="H234" s="244" t="s">
        <v>1</v>
      </c>
      <c r="I234" s="246"/>
      <c r="J234" s="242"/>
      <c r="K234" s="242"/>
      <c r="L234" s="247"/>
      <c r="M234" s="248"/>
      <c r="N234" s="249"/>
      <c r="O234" s="249"/>
      <c r="P234" s="249"/>
      <c r="Q234" s="249"/>
      <c r="R234" s="249"/>
      <c r="S234" s="249"/>
      <c r="T234" s="250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51" t="s">
        <v>358</v>
      </c>
      <c r="AU234" s="251" t="s">
        <v>85</v>
      </c>
      <c r="AV234" s="13" t="s">
        <v>83</v>
      </c>
      <c r="AW234" s="13" t="s">
        <v>32</v>
      </c>
      <c r="AX234" s="13" t="s">
        <v>76</v>
      </c>
      <c r="AY234" s="251" t="s">
        <v>349</v>
      </c>
    </row>
    <row r="235" s="13" customFormat="1">
      <c r="A235" s="13"/>
      <c r="B235" s="241"/>
      <c r="C235" s="242"/>
      <c r="D235" s="243" t="s">
        <v>358</v>
      </c>
      <c r="E235" s="244" t="s">
        <v>1</v>
      </c>
      <c r="F235" s="245" t="s">
        <v>467</v>
      </c>
      <c r="G235" s="242"/>
      <c r="H235" s="244" t="s">
        <v>1</v>
      </c>
      <c r="I235" s="246"/>
      <c r="J235" s="242"/>
      <c r="K235" s="242"/>
      <c r="L235" s="247"/>
      <c r="M235" s="248"/>
      <c r="N235" s="249"/>
      <c r="O235" s="249"/>
      <c r="P235" s="249"/>
      <c r="Q235" s="249"/>
      <c r="R235" s="249"/>
      <c r="S235" s="249"/>
      <c r="T235" s="250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51" t="s">
        <v>358</v>
      </c>
      <c r="AU235" s="251" t="s">
        <v>85</v>
      </c>
      <c r="AV235" s="13" t="s">
        <v>83</v>
      </c>
      <c r="AW235" s="13" t="s">
        <v>32</v>
      </c>
      <c r="AX235" s="13" t="s">
        <v>76</v>
      </c>
      <c r="AY235" s="251" t="s">
        <v>349</v>
      </c>
    </row>
    <row r="236" s="14" customFormat="1">
      <c r="A236" s="14"/>
      <c r="B236" s="252"/>
      <c r="C236" s="253"/>
      <c r="D236" s="243" t="s">
        <v>358</v>
      </c>
      <c r="E236" s="254" t="s">
        <v>1</v>
      </c>
      <c r="F236" s="255" t="s">
        <v>137</v>
      </c>
      <c r="G236" s="253"/>
      <c r="H236" s="256">
        <v>0.89300000000000002</v>
      </c>
      <c r="I236" s="257"/>
      <c r="J236" s="253"/>
      <c r="K236" s="253"/>
      <c r="L236" s="258"/>
      <c r="M236" s="259"/>
      <c r="N236" s="260"/>
      <c r="O236" s="260"/>
      <c r="P236" s="260"/>
      <c r="Q236" s="260"/>
      <c r="R236" s="260"/>
      <c r="S236" s="260"/>
      <c r="T236" s="261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62" t="s">
        <v>358</v>
      </c>
      <c r="AU236" s="262" t="s">
        <v>85</v>
      </c>
      <c r="AV236" s="14" t="s">
        <v>85</v>
      </c>
      <c r="AW236" s="14" t="s">
        <v>32</v>
      </c>
      <c r="AX236" s="14" t="s">
        <v>83</v>
      </c>
      <c r="AY236" s="262" t="s">
        <v>349</v>
      </c>
    </row>
    <row r="237" s="2" customFormat="1" ht="24.15" customHeight="1">
      <c r="A237" s="38"/>
      <c r="B237" s="39"/>
      <c r="C237" s="228" t="s">
        <v>7</v>
      </c>
      <c r="D237" s="228" t="s">
        <v>351</v>
      </c>
      <c r="E237" s="229" t="s">
        <v>468</v>
      </c>
      <c r="F237" s="230" t="s">
        <v>469</v>
      </c>
      <c r="G237" s="231" t="s">
        <v>399</v>
      </c>
      <c r="H237" s="232">
        <v>1.4239999999999999</v>
      </c>
      <c r="I237" s="233"/>
      <c r="J237" s="234">
        <f>ROUND(I237*H237,2)</f>
        <v>0</v>
      </c>
      <c r="K237" s="230" t="s">
        <v>355</v>
      </c>
      <c r="L237" s="44"/>
      <c r="M237" s="235" t="s">
        <v>1</v>
      </c>
      <c r="N237" s="236" t="s">
        <v>41</v>
      </c>
      <c r="O237" s="91"/>
      <c r="P237" s="237">
        <f>O237*H237</f>
        <v>0</v>
      </c>
      <c r="Q237" s="237">
        <v>1.0593999999999999</v>
      </c>
      <c r="R237" s="237">
        <f>Q237*H237</f>
        <v>1.5085855999999998</v>
      </c>
      <c r="S237" s="237">
        <v>0</v>
      </c>
      <c r="T237" s="238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239" t="s">
        <v>356</v>
      </c>
      <c r="AT237" s="239" t="s">
        <v>351</v>
      </c>
      <c r="AU237" s="239" t="s">
        <v>85</v>
      </c>
      <c r="AY237" s="17" t="s">
        <v>349</v>
      </c>
      <c r="BE237" s="240">
        <f>IF(N237="základní",J237,0)</f>
        <v>0</v>
      </c>
      <c r="BF237" s="240">
        <f>IF(N237="snížená",J237,0)</f>
        <v>0</v>
      </c>
      <c r="BG237" s="240">
        <f>IF(N237="zákl. přenesená",J237,0)</f>
        <v>0</v>
      </c>
      <c r="BH237" s="240">
        <f>IF(N237="sníž. přenesená",J237,0)</f>
        <v>0</v>
      </c>
      <c r="BI237" s="240">
        <f>IF(N237="nulová",J237,0)</f>
        <v>0</v>
      </c>
      <c r="BJ237" s="17" t="s">
        <v>83</v>
      </c>
      <c r="BK237" s="240">
        <f>ROUND(I237*H237,2)</f>
        <v>0</v>
      </c>
      <c r="BL237" s="17" t="s">
        <v>356</v>
      </c>
      <c r="BM237" s="239" t="s">
        <v>470</v>
      </c>
    </row>
    <row r="238" s="13" customFormat="1">
      <c r="A238" s="13"/>
      <c r="B238" s="241"/>
      <c r="C238" s="242"/>
      <c r="D238" s="243" t="s">
        <v>358</v>
      </c>
      <c r="E238" s="244" t="s">
        <v>1</v>
      </c>
      <c r="F238" s="245" t="s">
        <v>471</v>
      </c>
      <c r="G238" s="242"/>
      <c r="H238" s="244" t="s">
        <v>1</v>
      </c>
      <c r="I238" s="246"/>
      <c r="J238" s="242"/>
      <c r="K238" s="242"/>
      <c r="L238" s="247"/>
      <c r="M238" s="248"/>
      <c r="N238" s="249"/>
      <c r="O238" s="249"/>
      <c r="P238" s="249"/>
      <c r="Q238" s="249"/>
      <c r="R238" s="249"/>
      <c r="S238" s="249"/>
      <c r="T238" s="250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51" t="s">
        <v>358</v>
      </c>
      <c r="AU238" s="251" t="s">
        <v>85</v>
      </c>
      <c r="AV238" s="13" t="s">
        <v>83</v>
      </c>
      <c r="AW238" s="13" t="s">
        <v>32</v>
      </c>
      <c r="AX238" s="13" t="s">
        <v>76</v>
      </c>
      <c r="AY238" s="251" t="s">
        <v>349</v>
      </c>
    </row>
    <row r="239" s="14" customFormat="1">
      <c r="A239" s="14"/>
      <c r="B239" s="252"/>
      <c r="C239" s="253"/>
      <c r="D239" s="243" t="s">
        <v>358</v>
      </c>
      <c r="E239" s="263" t="s">
        <v>1</v>
      </c>
      <c r="F239" s="254" t="s">
        <v>472</v>
      </c>
      <c r="G239" s="253"/>
      <c r="H239" s="256">
        <v>1.4239999999999999</v>
      </c>
      <c r="I239" s="257"/>
      <c r="J239" s="253"/>
      <c r="K239" s="253"/>
      <c r="L239" s="258"/>
      <c r="M239" s="259"/>
      <c r="N239" s="260"/>
      <c r="O239" s="260"/>
      <c r="P239" s="260"/>
      <c r="Q239" s="260"/>
      <c r="R239" s="260"/>
      <c r="S239" s="260"/>
      <c r="T239" s="261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62" t="s">
        <v>358</v>
      </c>
      <c r="AU239" s="262" t="s">
        <v>85</v>
      </c>
      <c r="AV239" s="14" t="s">
        <v>85</v>
      </c>
      <c r="AW239" s="14" t="s">
        <v>32</v>
      </c>
      <c r="AX239" s="14" t="s">
        <v>76</v>
      </c>
      <c r="AY239" s="262" t="s">
        <v>349</v>
      </c>
    </row>
    <row r="240" s="15" customFormat="1">
      <c r="A240" s="15"/>
      <c r="B240" s="264"/>
      <c r="C240" s="265"/>
      <c r="D240" s="243" t="s">
        <v>358</v>
      </c>
      <c r="E240" s="266" t="s">
        <v>1</v>
      </c>
      <c r="F240" s="267" t="s">
        <v>377</v>
      </c>
      <c r="G240" s="265"/>
      <c r="H240" s="268">
        <v>1.4239999999999999</v>
      </c>
      <c r="I240" s="269"/>
      <c r="J240" s="265"/>
      <c r="K240" s="265"/>
      <c r="L240" s="270"/>
      <c r="M240" s="271"/>
      <c r="N240" s="272"/>
      <c r="O240" s="272"/>
      <c r="P240" s="272"/>
      <c r="Q240" s="272"/>
      <c r="R240" s="272"/>
      <c r="S240" s="272"/>
      <c r="T240" s="273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T240" s="274" t="s">
        <v>358</v>
      </c>
      <c r="AU240" s="274" t="s">
        <v>85</v>
      </c>
      <c r="AV240" s="15" t="s">
        <v>356</v>
      </c>
      <c r="AW240" s="15" t="s">
        <v>32</v>
      </c>
      <c r="AX240" s="15" t="s">
        <v>83</v>
      </c>
      <c r="AY240" s="274" t="s">
        <v>349</v>
      </c>
    </row>
    <row r="241" s="12" customFormat="1" ht="22.8" customHeight="1">
      <c r="A241" s="12"/>
      <c r="B241" s="212"/>
      <c r="C241" s="213"/>
      <c r="D241" s="214" t="s">
        <v>75</v>
      </c>
      <c r="E241" s="226" t="s">
        <v>115</v>
      </c>
      <c r="F241" s="226" t="s">
        <v>473</v>
      </c>
      <c r="G241" s="213"/>
      <c r="H241" s="213"/>
      <c r="I241" s="216"/>
      <c r="J241" s="227">
        <f>BK241</f>
        <v>0</v>
      </c>
      <c r="K241" s="213"/>
      <c r="L241" s="218"/>
      <c r="M241" s="219"/>
      <c r="N241" s="220"/>
      <c r="O241" s="220"/>
      <c r="P241" s="221">
        <f>SUM(P242:P257)</f>
        <v>0</v>
      </c>
      <c r="Q241" s="220"/>
      <c r="R241" s="221">
        <f>SUM(R242:R257)</f>
        <v>7.5579704000000003</v>
      </c>
      <c r="S241" s="220"/>
      <c r="T241" s="222">
        <f>SUM(T242:T257)</f>
        <v>0</v>
      </c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R241" s="223" t="s">
        <v>83</v>
      </c>
      <c r="AT241" s="224" t="s">
        <v>75</v>
      </c>
      <c r="AU241" s="224" t="s">
        <v>83</v>
      </c>
      <c r="AY241" s="223" t="s">
        <v>349</v>
      </c>
      <c r="BK241" s="225">
        <f>SUM(BK242:BK257)</f>
        <v>0</v>
      </c>
    </row>
    <row r="242" s="2" customFormat="1" ht="33" customHeight="1">
      <c r="A242" s="38"/>
      <c r="B242" s="39"/>
      <c r="C242" s="228" t="s">
        <v>474</v>
      </c>
      <c r="D242" s="228" t="s">
        <v>351</v>
      </c>
      <c r="E242" s="229" t="s">
        <v>475</v>
      </c>
      <c r="F242" s="230" t="s">
        <v>476</v>
      </c>
      <c r="G242" s="231" t="s">
        <v>354</v>
      </c>
      <c r="H242" s="232">
        <v>401</v>
      </c>
      <c r="I242" s="233"/>
      <c r="J242" s="234">
        <f>ROUND(I242*H242,2)</f>
        <v>0</v>
      </c>
      <c r="K242" s="230" t="s">
        <v>355</v>
      </c>
      <c r="L242" s="44"/>
      <c r="M242" s="235" t="s">
        <v>1</v>
      </c>
      <c r="N242" s="236" t="s">
        <v>41</v>
      </c>
      <c r="O242" s="91"/>
      <c r="P242" s="237">
        <f>O242*H242</f>
        <v>0</v>
      </c>
      <c r="Q242" s="237">
        <v>0</v>
      </c>
      <c r="R242" s="237">
        <f>Q242*H242</f>
        <v>0</v>
      </c>
      <c r="S242" s="237">
        <v>0</v>
      </c>
      <c r="T242" s="238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239" t="s">
        <v>356</v>
      </c>
      <c r="AT242" s="239" t="s">
        <v>351</v>
      </c>
      <c r="AU242" s="239" t="s">
        <v>85</v>
      </c>
      <c r="AY242" s="17" t="s">
        <v>349</v>
      </c>
      <c r="BE242" s="240">
        <f>IF(N242="základní",J242,0)</f>
        <v>0</v>
      </c>
      <c r="BF242" s="240">
        <f>IF(N242="snížená",J242,0)</f>
        <v>0</v>
      </c>
      <c r="BG242" s="240">
        <f>IF(N242="zákl. přenesená",J242,0)</f>
        <v>0</v>
      </c>
      <c r="BH242" s="240">
        <f>IF(N242="sníž. přenesená",J242,0)</f>
        <v>0</v>
      </c>
      <c r="BI242" s="240">
        <f>IF(N242="nulová",J242,0)</f>
        <v>0</v>
      </c>
      <c r="BJ242" s="17" t="s">
        <v>83</v>
      </c>
      <c r="BK242" s="240">
        <f>ROUND(I242*H242,2)</f>
        <v>0</v>
      </c>
      <c r="BL242" s="17" t="s">
        <v>356</v>
      </c>
      <c r="BM242" s="239" t="s">
        <v>477</v>
      </c>
    </row>
    <row r="243" s="13" customFormat="1">
      <c r="A243" s="13"/>
      <c r="B243" s="241"/>
      <c r="C243" s="242"/>
      <c r="D243" s="243" t="s">
        <v>358</v>
      </c>
      <c r="E243" s="244" t="s">
        <v>1</v>
      </c>
      <c r="F243" s="245" t="s">
        <v>359</v>
      </c>
      <c r="G243" s="242"/>
      <c r="H243" s="244" t="s">
        <v>1</v>
      </c>
      <c r="I243" s="246"/>
      <c r="J243" s="242"/>
      <c r="K243" s="242"/>
      <c r="L243" s="247"/>
      <c r="M243" s="248"/>
      <c r="N243" s="249"/>
      <c r="O243" s="249"/>
      <c r="P243" s="249"/>
      <c r="Q243" s="249"/>
      <c r="R243" s="249"/>
      <c r="S243" s="249"/>
      <c r="T243" s="250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51" t="s">
        <v>358</v>
      </c>
      <c r="AU243" s="251" t="s">
        <v>85</v>
      </c>
      <c r="AV243" s="13" t="s">
        <v>83</v>
      </c>
      <c r="AW243" s="13" t="s">
        <v>32</v>
      </c>
      <c r="AX243" s="13" t="s">
        <v>76</v>
      </c>
      <c r="AY243" s="251" t="s">
        <v>349</v>
      </c>
    </row>
    <row r="244" s="13" customFormat="1">
      <c r="A244" s="13"/>
      <c r="B244" s="241"/>
      <c r="C244" s="242"/>
      <c r="D244" s="243" t="s">
        <v>358</v>
      </c>
      <c r="E244" s="244" t="s">
        <v>1</v>
      </c>
      <c r="F244" s="245" t="s">
        <v>478</v>
      </c>
      <c r="G244" s="242"/>
      <c r="H244" s="244" t="s">
        <v>1</v>
      </c>
      <c r="I244" s="246"/>
      <c r="J244" s="242"/>
      <c r="K244" s="242"/>
      <c r="L244" s="247"/>
      <c r="M244" s="248"/>
      <c r="N244" s="249"/>
      <c r="O244" s="249"/>
      <c r="P244" s="249"/>
      <c r="Q244" s="249"/>
      <c r="R244" s="249"/>
      <c r="S244" s="249"/>
      <c r="T244" s="250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51" t="s">
        <v>358</v>
      </c>
      <c r="AU244" s="251" t="s">
        <v>85</v>
      </c>
      <c r="AV244" s="13" t="s">
        <v>83</v>
      </c>
      <c r="AW244" s="13" t="s">
        <v>32</v>
      </c>
      <c r="AX244" s="13" t="s">
        <v>76</v>
      </c>
      <c r="AY244" s="251" t="s">
        <v>349</v>
      </c>
    </row>
    <row r="245" s="13" customFormat="1">
      <c r="A245" s="13"/>
      <c r="B245" s="241"/>
      <c r="C245" s="242"/>
      <c r="D245" s="243" t="s">
        <v>358</v>
      </c>
      <c r="E245" s="244" t="s">
        <v>1</v>
      </c>
      <c r="F245" s="245" t="s">
        <v>479</v>
      </c>
      <c r="G245" s="242"/>
      <c r="H245" s="244" t="s">
        <v>1</v>
      </c>
      <c r="I245" s="246"/>
      <c r="J245" s="242"/>
      <c r="K245" s="242"/>
      <c r="L245" s="247"/>
      <c r="M245" s="248"/>
      <c r="N245" s="249"/>
      <c r="O245" s="249"/>
      <c r="P245" s="249"/>
      <c r="Q245" s="249"/>
      <c r="R245" s="249"/>
      <c r="S245" s="249"/>
      <c r="T245" s="250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51" t="s">
        <v>358</v>
      </c>
      <c r="AU245" s="251" t="s">
        <v>85</v>
      </c>
      <c r="AV245" s="13" t="s">
        <v>83</v>
      </c>
      <c r="AW245" s="13" t="s">
        <v>32</v>
      </c>
      <c r="AX245" s="13" t="s">
        <v>76</v>
      </c>
      <c r="AY245" s="251" t="s">
        <v>349</v>
      </c>
    </row>
    <row r="246" s="13" customFormat="1">
      <c r="A246" s="13"/>
      <c r="B246" s="241"/>
      <c r="C246" s="242"/>
      <c r="D246" s="243" t="s">
        <v>358</v>
      </c>
      <c r="E246" s="244" t="s">
        <v>1</v>
      </c>
      <c r="F246" s="245" t="s">
        <v>480</v>
      </c>
      <c r="G246" s="242"/>
      <c r="H246" s="244" t="s">
        <v>1</v>
      </c>
      <c r="I246" s="246"/>
      <c r="J246" s="242"/>
      <c r="K246" s="242"/>
      <c r="L246" s="247"/>
      <c r="M246" s="248"/>
      <c r="N246" s="249"/>
      <c r="O246" s="249"/>
      <c r="P246" s="249"/>
      <c r="Q246" s="249"/>
      <c r="R246" s="249"/>
      <c r="S246" s="249"/>
      <c r="T246" s="250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51" t="s">
        <v>358</v>
      </c>
      <c r="AU246" s="251" t="s">
        <v>85</v>
      </c>
      <c r="AV246" s="13" t="s">
        <v>83</v>
      </c>
      <c r="AW246" s="13" t="s">
        <v>32</v>
      </c>
      <c r="AX246" s="13" t="s">
        <v>76</v>
      </c>
      <c r="AY246" s="251" t="s">
        <v>349</v>
      </c>
    </row>
    <row r="247" s="13" customFormat="1">
      <c r="A247" s="13"/>
      <c r="B247" s="241"/>
      <c r="C247" s="242"/>
      <c r="D247" s="243" t="s">
        <v>358</v>
      </c>
      <c r="E247" s="244" t="s">
        <v>1</v>
      </c>
      <c r="F247" s="245" t="s">
        <v>481</v>
      </c>
      <c r="G247" s="242"/>
      <c r="H247" s="244" t="s">
        <v>1</v>
      </c>
      <c r="I247" s="246"/>
      <c r="J247" s="242"/>
      <c r="K247" s="242"/>
      <c r="L247" s="247"/>
      <c r="M247" s="248"/>
      <c r="N247" s="249"/>
      <c r="O247" s="249"/>
      <c r="P247" s="249"/>
      <c r="Q247" s="249"/>
      <c r="R247" s="249"/>
      <c r="S247" s="249"/>
      <c r="T247" s="250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51" t="s">
        <v>358</v>
      </c>
      <c r="AU247" s="251" t="s">
        <v>85</v>
      </c>
      <c r="AV247" s="13" t="s">
        <v>83</v>
      </c>
      <c r="AW247" s="13" t="s">
        <v>32</v>
      </c>
      <c r="AX247" s="13" t="s">
        <v>76</v>
      </c>
      <c r="AY247" s="251" t="s">
        <v>349</v>
      </c>
    </row>
    <row r="248" s="14" customFormat="1">
      <c r="A248" s="14"/>
      <c r="B248" s="252"/>
      <c r="C248" s="253"/>
      <c r="D248" s="243" t="s">
        <v>358</v>
      </c>
      <c r="E248" s="254" t="s">
        <v>1</v>
      </c>
      <c r="F248" s="255" t="s">
        <v>245</v>
      </c>
      <c r="G248" s="253"/>
      <c r="H248" s="256">
        <v>401</v>
      </c>
      <c r="I248" s="257"/>
      <c r="J248" s="253"/>
      <c r="K248" s="253"/>
      <c r="L248" s="258"/>
      <c r="M248" s="259"/>
      <c r="N248" s="260"/>
      <c r="O248" s="260"/>
      <c r="P248" s="260"/>
      <c r="Q248" s="260"/>
      <c r="R248" s="260"/>
      <c r="S248" s="260"/>
      <c r="T248" s="261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62" t="s">
        <v>358</v>
      </c>
      <c r="AU248" s="262" t="s">
        <v>85</v>
      </c>
      <c r="AV248" s="14" t="s">
        <v>85</v>
      </c>
      <c r="AW248" s="14" t="s">
        <v>32</v>
      </c>
      <c r="AX248" s="14" t="s">
        <v>83</v>
      </c>
      <c r="AY248" s="262" t="s">
        <v>349</v>
      </c>
    </row>
    <row r="249" s="2" customFormat="1" ht="37.8" customHeight="1">
      <c r="A249" s="38"/>
      <c r="B249" s="39"/>
      <c r="C249" s="275" t="s">
        <v>482</v>
      </c>
      <c r="D249" s="275" t="s">
        <v>419</v>
      </c>
      <c r="E249" s="276" t="s">
        <v>483</v>
      </c>
      <c r="F249" s="277" t="s">
        <v>484</v>
      </c>
      <c r="G249" s="278" t="s">
        <v>354</v>
      </c>
      <c r="H249" s="279">
        <v>441.10000000000002</v>
      </c>
      <c r="I249" s="280"/>
      <c r="J249" s="281">
        <f>ROUND(I249*H249,2)</f>
        <v>0</v>
      </c>
      <c r="K249" s="277" t="s">
        <v>355</v>
      </c>
      <c r="L249" s="282"/>
      <c r="M249" s="283" t="s">
        <v>1</v>
      </c>
      <c r="N249" s="284" t="s">
        <v>41</v>
      </c>
      <c r="O249" s="91"/>
      <c r="P249" s="237">
        <f>O249*H249</f>
        <v>0</v>
      </c>
      <c r="Q249" s="237">
        <v>0.013400000000000001</v>
      </c>
      <c r="R249" s="237">
        <f>Q249*H249</f>
        <v>5.9107400000000005</v>
      </c>
      <c r="S249" s="237">
        <v>0</v>
      </c>
      <c r="T249" s="238">
        <f>S249*H249</f>
        <v>0</v>
      </c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R249" s="239" t="s">
        <v>396</v>
      </c>
      <c r="AT249" s="239" t="s">
        <v>419</v>
      </c>
      <c r="AU249" s="239" t="s">
        <v>85</v>
      </c>
      <c r="AY249" s="17" t="s">
        <v>349</v>
      </c>
      <c r="BE249" s="240">
        <f>IF(N249="základní",J249,0)</f>
        <v>0</v>
      </c>
      <c r="BF249" s="240">
        <f>IF(N249="snížená",J249,0)</f>
        <v>0</v>
      </c>
      <c r="BG249" s="240">
        <f>IF(N249="zákl. přenesená",J249,0)</f>
        <v>0</v>
      </c>
      <c r="BH249" s="240">
        <f>IF(N249="sníž. přenesená",J249,0)</f>
        <v>0</v>
      </c>
      <c r="BI249" s="240">
        <f>IF(N249="nulová",J249,0)</f>
        <v>0</v>
      </c>
      <c r="BJ249" s="17" t="s">
        <v>83</v>
      </c>
      <c r="BK249" s="240">
        <f>ROUND(I249*H249,2)</f>
        <v>0</v>
      </c>
      <c r="BL249" s="17" t="s">
        <v>356</v>
      </c>
      <c r="BM249" s="239" t="s">
        <v>485</v>
      </c>
    </row>
    <row r="250" s="14" customFormat="1">
      <c r="A250" s="14"/>
      <c r="B250" s="252"/>
      <c r="C250" s="253"/>
      <c r="D250" s="243" t="s">
        <v>358</v>
      </c>
      <c r="E250" s="253"/>
      <c r="F250" s="254" t="s">
        <v>486</v>
      </c>
      <c r="G250" s="253"/>
      <c r="H250" s="256">
        <v>441.10000000000002</v>
      </c>
      <c r="I250" s="257"/>
      <c r="J250" s="253"/>
      <c r="K250" s="253"/>
      <c r="L250" s="258"/>
      <c r="M250" s="259"/>
      <c r="N250" s="260"/>
      <c r="O250" s="260"/>
      <c r="P250" s="260"/>
      <c r="Q250" s="260"/>
      <c r="R250" s="260"/>
      <c r="S250" s="260"/>
      <c r="T250" s="261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62" t="s">
        <v>358</v>
      </c>
      <c r="AU250" s="262" t="s">
        <v>85</v>
      </c>
      <c r="AV250" s="14" t="s">
        <v>85</v>
      </c>
      <c r="AW250" s="14" t="s">
        <v>4</v>
      </c>
      <c r="AX250" s="14" t="s">
        <v>83</v>
      </c>
      <c r="AY250" s="262" t="s">
        <v>349</v>
      </c>
    </row>
    <row r="251" s="2" customFormat="1" ht="24.15" customHeight="1">
      <c r="A251" s="38"/>
      <c r="B251" s="39"/>
      <c r="C251" s="228" t="s">
        <v>487</v>
      </c>
      <c r="D251" s="228" t="s">
        <v>351</v>
      </c>
      <c r="E251" s="229" t="s">
        <v>488</v>
      </c>
      <c r="F251" s="230" t="s">
        <v>489</v>
      </c>
      <c r="G251" s="231" t="s">
        <v>354</v>
      </c>
      <c r="H251" s="232">
        <v>95.329999999999998</v>
      </c>
      <c r="I251" s="233"/>
      <c r="J251" s="234">
        <f>ROUND(I251*H251,2)</f>
        <v>0</v>
      </c>
      <c r="K251" s="230" t="s">
        <v>355</v>
      </c>
      <c r="L251" s="44"/>
      <c r="M251" s="235" t="s">
        <v>1</v>
      </c>
      <c r="N251" s="236" t="s">
        <v>41</v>
      </c>
      <c r="O251" s="91"/>
      <c r="P251" s="237">
        <f>O251*H251</f>
        <v>0</v>
      </c>
      <c r="Q251" s="237">
        <v>0</v>
      </c>
      <c r="R251" s="237">
        <f>Q251*H251</f>
        <v>0</v>
      </c>
      <c r="S251" s="237">
        <v>0</v>
      </c>
      <c r="T251" s="238">
        <f>S251*H251</f>
        <v>0</v>
      </c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R251" s="239" t="s">
        <v>356</v>
      </c>
      <c r="AT251" s="239" t="s">
        <v>351</v>
      </c>
      <c r="AU251" s="239" t="s">
        <v>85</v>
      </c>
      <c r="AY251" s="17" t="s">
        <v>349</v>
      </c>
      <c r="BE251" s="240">
        <f>IF(N251="základní",J251,0)</f>
        <v>0</v>
      </c>
      <c r="BF251" s="240">
        <f>IF(N251="snížená",J251,0)</f>
        <v>0</v>
      </c>
      <c r="BG251" s="240">
        <f>IF(N251="zákl. přenesená",J251,0)</f>
        <v>0</v>
      </c>
      <c r="BH251" s="240">
        <f>IF(N251="sníž. přenesená",J251,0)</f>
        <v>0</v>
      </c>
      <c r="BI251" s="240">
        <f>IF(N251="nulová",J251,0)</f>
        <v>0</v>
      </c>
      <c r="BJ251" s="17" t="s">
        <v>83</v>
      </c>
      <c r="BK251" s="240">
        <f>ROUND(I251*H251,2)</f>
        <v>0</v>
      </c>
      <c r="BL251" s="17" t="s">
        <v>356</v>
      </c>
      <c r="BM251" s="239" t="s">
        <v>490</v>
      </c>
    </row>
    <row r="252" s="13" customFormat="1">
      <c r="A252" s="13"/>
      <c r="B252" s="241"/>
      <c r="C252" s="242"/>
      <c r="D252" s="243" t="s">
        <v>358</v>
      </c>
      <c r="E252" s="244" t="s">
        <v>1</v>
      </c>
      <c r="F252" s="245" t="s">
        <v>359</v>
      </c>
      <c r="G252" s="242"/>
      <c r="H252" s="244" t="s">
        <v>1</v>
      </c>
      <c r="I252" s="246"/>
      <c r="J252" s="242"/>
      <c r="K252" s="242"/>
      <c r="L252" s="247"/>
      <c r="M252" s="248"/>
      <c r="N252" s="249"/>
      <c r="O252" s="249"/>
      <c r="P252" s="249"/>
      <c r="Q252" s="249"/>
      <c r="R252" s="249"/>
      <c r="S252" s="249"/>
      <c r="T252" s="250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51" t="s">
        <v>358</v>
      </c>
      <c r="AU252" s="251" t="s">
        <v>85</v>
      </c>
      <c r="AV252" s="13" t="s">
        <v>83</v>
      </c>
      <c r="AW252" s="13" t="s">
        <v>32</v>
      </c>
      <c r="AX252" s="13" t="s">
        <v>76</v>
      </c>
      <c r="AY252" s="251" t="s">
        <v>349</v>
      </c>
    </row>
    <row r="253" s="13" customFormat="1">
      <c r="A253" s="13"/>
      <c r="B253" s="241"/>
      <c r="C253" s="242"/>
      <c r="D253" s="243" t="s">
        <v>358</v>
      </c>
      <c r="E253" s="244" t="s">
        <v>1</v>
      </c>
      <c r="F253" s="245" t="s">
        <v>491</v>
      </c>
      <c r="G253" s="242"/>
      <c r="H253" s="244" t="s">
        <v>1</v>
      </c>
      <c r="I253" s="246"/>
      <c r="J253" s="242"/>
      <c r="K253" s="242"/>
      <c r="L253" s="247"/>
      <c r="M253" s="248"/>
      <c r="N253" s="249"/>
      <c r="O253" s="249"/>
      <c r="P253" s="249"/>
      <c r="Q253" s="249"/>
      <c r="R253" s="249"/>
      <c r="S253" s="249"/>
      <c r="T253" s="250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51" t="s">
        <v>358</v>
      </c>
      <c r="AU253" s="251" t="s">
        <v>85</v>
      </c>
      <c r="AV253" s="13" t="s">
        <v>83</v>
      </c>
      <c r="AW253" s="13" t="s">
        <v>32</v>
      </c>
      <c r="AX253" s="13" t="s">
        <v>76</v>
      </c>
      <c r="AY253" s="251" t="s">
        <v>349</v>
      </c>
    </row>
    <row r="254" s="13" customFormat="1">
      <c r="A254" s="13"/>
      <c r="B254" s="241"/>
      <c r="C254" s="242"/>
      <c r="D254" s="243" t="s">
        <v>358</v>
      </c>
      <c r="E254" s="244" t="s">
        <v>1</v>
      </c>
      <c r="F254" s="245" t="s">
        <v>492</v>
      </c>
      <c r="G254" s="242"/>
      <c r="H254" s="244" t="s">
        <v>1</v>
      </c>
      <c r="I254" s="246"/>
      <c r="J254" s="242"/>
      <c r="K254" s="242"/>
      <c r="L254" s="247"/>
      <c r="M254" s="248"/>
      <c r="N254" s="249"/>
      <c r="O254" s="249"/>
      <c r="P254" s="249"/>
      <c r="Q254" s="249"/>
      <c r="R254" s="249"/>
      <c r="S254" s="249"/>
      <c r="T254" s="250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51" t="s">
        <v>358</v>
      </c>
      <c r="AU254" s="251" t="s">
        <v>85</v>
      </c>
      <c r="AV254" s="13" t="s">
        <v>83</v>
      </c>
      <c r="AW254" s="13" t="s">
        <v>32</v>
      </c>
      <c r="AX254" s="13" t="s">
        <v>76</v>
      </c>
      <c r="AY254" s="251" t="s">
        <v>349</v>
      </c>
    </row>
    <row r="255" s="14" customFormat="1">
      <c r="A255" s="14"/>
      <c r="B255" s="252"/>
      <c r="C255" s="253"/>
      <c r="D255" s="243" t="s">
        <v>358</v>
      </c>
      <c r="E255" s="254" t="s">
        <v>1</v>
      </c>
      <c r="F255" s="255" t="s">
        <v>248</v>
      </c>
      <c r="G255" s="253"/>
      <c r="H255" s="256">
        <v>95.329999999999998</v>
      </c>
      <c r="I255" s="257"/>
      <c r="J255" s="253"/>
      <c r="K255" s="253"/>
      <c r="L255" s="258"/>
      <c r="M255" s="259"/>
      <c r="N255" s="260"/>
      <c r="O255" s="260"/>
      <c r="P255" s="260"/>
      <c r="Q255" s="260"/>
      <c r="R255" s="260"/>
      <c r="S255" s="260"/>
      <c r="T255" s="261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62" t="s">
        <v>358</v>
      </c>
      <c r="AU255" s="262" t="s">
        <v>85</v>
      </c>
      <c r="AV255" s="14" t="s">
        <v>85</v>
      </c>
      <c r="AW255" s="14" t="s">
        <v>32</v>
      </c>
      <c r="AX255" s="14" t="s">
        <v>83</v>
      </c>
      <c r="AY255" s="262" t="s">
        <v>349</v>
      </c>
    </row>
    <row r="256" s="2" customFormat="1" ht="24.15" customHeight="1">
      <c r="A256" s="38"/>
      <c r="B256" s="39"/>
      <c r="C256" s="275" t="s">
        <v>493</v>
      </c>
      <c r="D256" s="275" t="s">
        <v>419</v>
      </c>
      <c r="E256" s="276" t="s">
        <v>494</v>
      </c>
      <c r="F256" s="277" t="s">
        <v>495</v>
      </c>
      <c r="G256" s="278" t="s">
        <v>354</v>
      </c>
      <c r="H256" s="279">
        <v>114.39100000000001</v>
      </c>
      <c r="I256" s="280"/>
      <c r="J256" s="281">
        <f>ROUND(I256*H256,2)</f>
        <v>0</v>
      </c>
      <c r="K256" s="277" t="s">
        <v>355</v>
      </c>
      <c r="L256" s="282"/>
      <c r="M256" s="283" t="s">
        <v>1</v>
      </c>
      <c r="N256" s="284" t="s">
        <v>41</v>
      </c>
      <c r="O256" s="91"/>
      <c r="P256" s="237">
        <f>O256*H256</f>
        <v>0</v>
      </c>
      <c r="Q256" s="237">
        <v>0.0144</v>
      </c>
      <c r="R256" s="237">
        <f>Q256*H256</f>
        <v>1.6472304</v>
      </c>
      <c r="S256" s="237">
        <v>0</v>
      </c>
      <c r="T256" s="238">
        <f>S256*H256</f>
        <v>0</v>
      </c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R256" s="239" t="s">
        <v>396</v>
      </c>
      <c r="AT256" s="239" t="s">
        <v>419</v>
      </c>
      <c r="AU256" s="239" t="s">
        <v>85</v>
      </c>
      <c r="AY256" s="17" t="s">
        <v>349</v>
      </c>
      <c r="BE256" s="240">
        <f>IF(N256="základní",J256,0)</f>
        <v>0</v>
      </c>
      <c r="BF256" s="240">
        <f>IF(N256="snížená",J256,0)</f>
        <v>0</v>
      </c>
      <c r="BG256" s="240">
        <f>IF(N256="zákl. přenesená",J256,0)</f>
        <v>0</v>
      </c>
      <c r="BH256" s="240">
        <f>IF(N256="sníž. přenesená",J256,0)</f>
        <v>0</v>
      </c>
      <c r="BI256" s="240">
        <f>IF(N256="nulová",J256,0)</f>
        <v>0</v>
      </c>
      <c r="BJ256" s="17" t="s">
        <v>83</v>
      </c>
      <c r="BK256" s="240">
        <f>ROUND(I256*H256,2)</f>
        <v>0</v>
      </c>
      <c r="BL256" s="17" t="s">
        <v>356</v>
      </c>
      <c r="BM256" s="239" t="s">
        <v>496</v>
      </c>
    </row>
    <row r="257" s="14" customFormat="1">
      <c r="A257" s="14"/>
      <c r="B257" s="252"/>
      <c r="C257" s="253"/>
      <c r="D257" s="243" t="s">
        <v>358</v>
      </c>
      <c r="E257" s="253"/>
      <c r="F257" s="254" t="s">
        <v>497</v>
      </c>
      <c r="G257" s="253"/>
      <c r="H257" s="256">
        <v>114.39100000000001</v>
      </c>
      <c r="I257" s="257"/>
      <c r="J257" s="253"/>
      <c r="K257" s="253"/>
      <c r="L257" s="258"/>
      <c r="M257" s="259"/>
      <c r="N257" s="260"/>
      <c r="O257" s="260"/>
      <c r="P257" s="260"/>
      <c r="Q257" s="260"/>
      <c r="R257" s="260"/>
      <c r="S257" s="260"/>
      <c r="T257" s="261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2" t="s">
        <v>358</v>
      </c>
      <c r="AU257" s="262" t="s">
        <v>85</v>
      </c>
      <c r="AV257" s="14" t="s">
        <v>85</v>
      </c>
      <c r="AW257" s="14" t="s">
        <v>4</v>
      </c>
      <c r="AX257" s="14" t="s">
        <v>83</v>
      </c>
      <c r="AY257" s="262" t="s">
        <v>349</v>
      </c>
    </row>
    <row r="258" s="12" customFormat="1" ht="22.8" customHeight="1">
      <c r="A258" s="12"/>
      <c r="B258" s="212"/>
      <c r="C258" s="213"/>
      <c r="D258" s="214" t="s">
        <v>75</v>
      </c>
      <c r="E258" s="226" t="s">
        <v>384</v>
      </c>
      <c r="F258" s="226" t="s">
        <v>498</v>
      </c>
      <c r="G258" s="213"/>
      <c r="H258" s="213"/>
      <c r="I258" s="216"/>
      <c r="J258" s="227">
        <f>BK258</f>
        <v>0</v>
      </c>
      <c r="K258" s="213"/>
      <c r="L258" s="218"/>
      <c r="M258" s="219"/>
      <c r="N258" s="220"/>
      <c r="O258" s="220"/>
      <c r="P258" s="221">
        <f>SUM(P259:P297)</f>
        <v>0</v>
      </c>
      <c r="Q258" s="220"/>
      <c r="R258" s="221">
        <f>SUM(R259:R297)</f>
        <v>21.691967179999999</v>
      </c>
      <c r="S258" s="220"/>
      <c r="T258" s="222">
        <f>SUM(T259:T297)</f>
        <v>0</v>
      </c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R258" s="223" t="s">
        <v>83</v>
      </c>
      <c r="AT258" s="224" t="s">
        <v>75</v>
      </c>
      <c r="AU258" s="224" t="s">
        <v>83</v>
      </c>
      <c r="AY258" s="223" t="s">
        <v>349</v>
      </c>
      <c r="BK258" s="225">
        <f>SUM(BK259:BK297)</f>
        <v>0</v>
      </c>
    </row>
    <row r="259" s="2" customFormat="1" ht="16.5" customHeight="1">
      <c r="A259" s="38"/>
      <c r="B259" s="39"/>
      <c r="C259" s="228" t="s">
        <v>499</v>
      </c>
      <c r="D259" s="228" t="s">
        <v>351</v>
      </c>
      <c r="E259" s="229" t="s">
        <v>500</v>
      </c>
      <c r="F259" s="230" t="s">
        <v>501</v>
      </c>
      <c r="G259" s="231" t="s">
        <v>354</v>
      </c>
      <c r="H259" s="232">
        <v>40.667000000000002</v>
      </c>
      <c r="I259" s="233"/>
      <c r="J259" s="234">
        <f>ROUND(I259*H259,2)</f>
        <v>0</v>
      </c>
      <c r="K259" s="230" t="s">
        <v>355</v>
      </c>
      <c r="L259" s="44"/>
      <c r="M259" s="235" t="s">
        <v>1</v>
      </c>
      <c r="N259" s="236" t="s">
        <v>41</v>
      </c>
      <c r="O259" s="91"/>
      <c r="P259" s="237">
        <f>O259*H259</f>
        <v>0</v>
      </c>
      <c r="Q259" s="237">
        <v>0.00025999999999999998</v>
      </c>
      <c r="R259" s="237">
        <f>Q259*H259</f>
        <v>0.01057342</v>
      </c>
      <c r="S259" s="237">
        <v>0</v>
      </c>
      <c r="T259" s="238">
        <f>S259*H259</f>
        <v>0</v>
      </c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R259" s="239" t="s">
        <v>356</v>
      </c>
      <c r="AT259" s="239" t="s">
        <v>351</v>
      </c>
      <c r="AU259" s="239" t="s">
        <v>85</v>
      </c>
      <c r="AY259" s="17" t="s">
        <v>349</v>
      </c>
      <c r="BE259" s="240">
        <f>IF(N259="základní",J259,0)</f>
        <v>0</v>
      </c>
      <c r="BF259" s="240">
        <f>IF(N259="snížená",J259,0)</f>
        <v>0</v>
      </c>
      <c r="BG259" s="240">
        <f>IF(N259="zákl. přenesená",J259,0)</f>
        <v>0</v>
      </c>
      <c r="BH259" s="240">
        <f>IF(N259="sníž. přenesená",J259,0)</f>
        <v>0</v>
      </c>
      <c r="BI259" s="240">
        <f>IF(N259="nulová",J259,0)</f>
        <v>0</v>
      </c>
      <c r="BJ259" s="17" t="s">
        <v>83</v>
      </c>
      <c r="BK259" s="240">
        <f>ROUND(I259*H259,2)</f>
        <v>0</v>
      </c>
      <c r="BL259" s="17" t="s">
        <v>356</v>
      </c>
      <c r="BM259" s="239" t="s">
        <v>502</v>
      </c>
    </row>
    <row r="260" s="13" customFormat="1">
      <c r="A260" s="13"/>
      <c r="B260" s="241"/>
      <c r="C260" s="242"/>
      <c r="D260" s="243" t="s">
        <v>358</v>
      </c>
      <c r="E260" s="244" t="s">
        <v>1</v>
      </c>
      <c r="F260" s="245" t="s">
        <v>359</v>
      </c>
      <c r="G260" s="242"/>
      <c r="H260" s="244" t="s">
        <v>1</v>
      </c>
      <c r="I260" s="246"/>
      <c r="J260" s="242"/>
      <c r="K260" s="242"/>
      <c r="L260" s="247"/>
      <c r="M260" s="248"/>
      <c r="N260" s="249"/>
      <c r="O260" s="249"/>
      <c r="P260" s="249"/>
      <c r="Q260" s="249"/>
      <c r="R260" s="249"/>
      <c r="S260" s="249"/>
      <c r="T260" s="250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51" t="s">
        <v>358</v>
      </c>
      <c r="AU260" s="251" t="s">
        <v>85</v>
      </c>
      <c r="AV260" s="13" t="s">
        <v>83</v>
      </c>
      <c r="AW260" s="13" t="s">
        <v>32</v>
      </c>
      <c r="AX260" s="13" t="s">
        <v>76</v>
      </c>
      <c r="AY260" s="251" t="s">
        <v>349</v>
      </c>
    </row>
    <row r="261" s="13" customFormat="1">
      <c r="A261" s="13"/>
      <c r="B261" s="241"/>
      <c r="C261" s="242"/>
      <c r="D261" s="243" t="s">
        <v>358</v>
      </c>
      <c r="E261" s="244" t="s">
        <v>1</v>
      </c>
      <c r="F261" s="245" t="s">
        <v>503</v>
      </c>
      <c r="G261" s="242"/>
      <c r="H261" s="244" t="s">
        <v>1</v>
      </c>
      <c r="I261" s="246"/>
      <c r="J261" s="242"/>
      <c r="K261" s="242"/>
      <c r="L261" s="247"/>
      <c r="M261" s="248"/>
      <c r="N261" s="249"/>
      <c r="O261" s="249"/>
      <c r="P261" s="249"/>
      <c r="Q261" s="249"/>
      <c r="R261" s="249"/>
      <c r="S261" s="249"/>
      <c r="T261" s="250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51" t="s">
        <v>358</v>
      </c>
      <c r="AU261" s="251" t="s">
        <v>85</v>
      </c>
      <c r="AV261" s="13" t="s">
        <v>83</v>
      </c>
      <c r="AW261" s="13" t="s">
        <v>32</v>
      </c>
      <c r="AX261" s="13" t="s">
        <v>76</v>
      </c>
      <c r="AY261" s="251" t="s">
        <v>349</v>
      </c>
    </row>
    <row r="262" s="13" customFormat="1">
      <c r="A262" s="13"/>
      <c r="B262" s="241"/>
      <c r="C262" s="242"/>
      <c r="D262" s="243" t="s">
        <v>358</v>
      </c>
      <c r="E262" s="244" t="s">
        <v>1</v>
      </c>
      <c r="F262" s="245" t="s">
        <v>504</v>
      </c>
      <c r="G262" s="242"/>
      <c r="H262" s="244" t="s">
        <v>1</v>
      </c>
      <c r="I262" s="246"/>
      <c r="J262" s="242"/>
      <c r="K262" s="242"/>
      <c r="L262" s="247"/>
      <c r="M262" s="248"/>
      <c r="N262" s="249"/>
      <c r="O262" s="249"/>
      <c r="P262" s="249"/>
      <c r="Q262" s="249"/>
      <c r="R262" s="249"/>
      <c r="S262" s="249"/>
      <c r="T262" s="250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51" t="s">
        <v>358</v>
      </c>
      <c r="AU262" s="251" t="s">
        <v>85</v>
      </c>
      <c r="AV262" s="13" t="s">
        <v>83</v>
      </c>
      <c r="AW262" s="13" t="s">
        <v>32</v>
      </c>
      <c r="AX262" s="13" t="s">
        <v>76</v>
      </c>
      <c r="AY262" s="251" t="s">
        <v>349</v>
      </c>
    </row>
    <row r="263" s="14" customFormat="1">
      <c r="A263" s="14"/>
      <c r="B263" s="252"/>
      <c r="C263" s="253"/>
      <c r="D263" s="243" t="s">
        <v>358</v>
      </c>
      <c r="E263" s="254" t="s">
        <v>1</v>
      </c>
      <c r="F263" s="255" t="s">
        <v>160</v>
      </c>
      <c r="G263" s="253"/>
      <c r="H263" s="256">
        <v>40.667000000000002</v>
      </c>
      <c r="I263" s="257"/>
      <c r="J263" s="253"/>
      <c r="K263" s="253"/>
      <c r="L263" s="258"/>
      <c r="M263" s="259"/>
      <c r="N263" s="260"/>
      <c r="O263" s="260"/>
      <c r="P263" s="260"/>
      <c r="Q263" s="260"/>
      <c r="R263" s="260"/>
      <c r="S263" s="260"/>
      <c r="T263" s="261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62" t="s">
        <v>358</v>
      </c>
      <c r="AU263" s="262" t="s">
        <v>85</v>
      </c>
      <c r="AV263" s="14" t="s">
        <v>85</v>
      </c>
      <c r="AW263" s="14" t="s">
        <v>32</v>
      </c>
      <c r="AX263" s="14" t="s">
        <v>83</v>
      </c>
      <c r="AY263" s="262" t="s">
        <v>349</v>
      </c>
    </row>
    <row r="264" s="2" customFormat="1" ht="24.15" customHeight="1">
      <c r="A264" s="38"/>
      <c r="B264" s="39"/>
      <c r="C264" s="228" t="s">
        <v>259</v>
      </c>
      <c r="D264" s="228" t="s">
        <v>351</v>
      </c>
      <c r="E264" s="229" t="s">
        <v>505</v>
      </c>
      <c r="F264" s="230" t="s">
        <v>506</v>
      </c>
      <c r="G264" s="231" t="s">
        <v>354</v>
      </c>
      <c r="H264" s="232">
        <v>40.667000000000002</v>
      </c>
      <c r="I264" s="233"/>
      <c r="J264" s="234">
        <f>ROUND(I264*H264,2)</f>
        <v>0</v>
      </c>
      <c r="K264" s="230" t="s">
        <v>355</v>
      </c>
      <c r="L264" s="44"/>
      <c r="M264" s="235" t="s">
        <v>1</v>
      </c>
      <c r="N264" s="236" t="s">
        <v>41</v>
      </c>
      <c r="O264" s="91"/>
      <c r="P264" s="237">
        <f>O264*H264</f>
        <v>0</v>
      </c>
      <c r="Q264" s="237">
        <v>0.00018000000000000001</v>
      </c>
      <c r="R264" s="237">
        <f>Q264*H264</f>
        <v>0.0073200600000000006</v>
      </c>
      <c r="S264" s="237">
        <v>0</v>
      </c>
      <c r="T264" s="238">
        <f>S264*H264</f>
        <v>0</v>
      </c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R264" s="239" t="s">
        <v>356</v>
      </c>
      <c r="AT264" s="239" t="s">
        <v>351</v>
      </c>
      <c r="AU264" s="239" t="s">
        <v>85</v>
      </c>
      <c r="AY264" s="17" t="s">
        <v>349</v>
      </c>
      <c r="BE264" s="240">
        <f>IF(N264="základní",J264,0)</f>
        <v>0</v>
      </c>
      <c r="BF264" s="240">
        <f>IF(N264="snížená",J264,0)</f>
        <v>0</v>
      </c>
      <c r="BG264" s="240">
        <f>IF(N264="zákl. přenesená",J264,0)</f>
        <v>0</v>
      </c>
      <c r="BH264" s="240">
        <f>IF(N264="sníž. přenesená",J264,0)</f>
        <v>0</v>
      </c>
      <c r="BI264" s="240">
        <f>IF(N264="nulová",J264,0)</f>
        <v>0</v>
      </c>
      <c r="BJ264" s="17" t="s">
        <v>83</v>
      </c>
      <c r="BK264" s="240">
        <f>ROUND(I264*H264,2)</f>
        <v>0</v>
      </c>
      <c r="BL264" s="17" t="s">
        <v>356</v>
      </c>
      <c r="BM264" s="239" t="s">
        <v>507</v>
      </c>
    </row>
    <row r="265" s="13" customFormat="1">
      <c r="A265" s="13"/>
      <c r="B265" s="241"/>
      <c r="C265" s="242"/>
      <c r="D265" s="243" t="s">
        <v>358</v>
      </c>
      <c r="E265" s="244" t="s">
        <v>1</v>
      </c>
      <c r="F265" s="245" t="s">
        <v>359</v>
      </c>
      <c r="G265" s="242"/>
      <c r="H265" s="244" t="s">
        <v>1</v>
      </c>
      <c r="I265" s="246"/>
      <c r="J265" s="242"/>
      <c r="K265" s="242"/>
      <c r="L265" s="247"/>
      <c r="M265" s="248"/>
      <c r="N265" s="249"/>
      <c r="O265" s="249"/>
      <c r="P265" s="249"/>
      <c r="Q265" s="249"/>
      <c r="R265" s="249"/>
      <c r="S265" s="249"/>
      <c r="T265" s="250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51" t="s">
        <v>358</v>
      </c>
      <c r="AU265" s="251" t="s">
        <v>85</v>
      </c>
      <c r="AV265" s="13" t="s">
        <v>83</v>
      </c>
      <c r="AW265" s="13" t="s">
        <v>32</v>
      </c>
      <c r="AX265" s="13" t="s">
        <v>76</v>
      </c>
      <c r="AY265" s="251" t="s">
        <v>349</v>
      </c>
    </row>
    <row r="266" s="13" customFormat="1">
      <c r="A266" s="13"/>
      <c r="B266" s="241"/>
      <c r="C266" s="242"/>
      <c r="D266" s="243" t="s">
        <v>358</v>
      </c>
      <c r="E266" s="244" t="s">
        <v>1</v>
      </c>
      <c r="F266" s="245" t="s">
        <v>503</v>
      </c>
      <c r="G266" s="242"/>
      <c r="H266" s="244" t="s">
        <v>1</v>
      </c>
      <c r="I266" s="246"/>
      <c r="J266" s="242"/>
      <c r="K266" s="242"/>
      <c r="L266" s="247"/>
      <c r="M266" s="248"/>
      <c r="N266" s="249"/>
      <c r="O266" s="249"/>
      <c r="P266" s="249"/>
      <c r="Q266" s="249"/>
      <c r="R266" s="249"/>
      <c r="S266" s="249"/>
      <c r="T266" s="250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51" t="s">
        <v>358</v>
      </c>
      <c r="AU266" s="251" t="s">
        <v>85</v>
      </c>
      <c r="AV266" s="13" t="s">
        <v>83</v>
      </c>
      <c r="AW266" s="13" t="s">
        <v>32</v>
      </c>
      <c r="AX266" s="13" t="s">
        <v>76</v>
      </c>
      <c r="AY266" s="251" t="s">
        <v>349</v>
      </c>
    </row>
    <row r="267" s="13" customFormat="1">
      <c r="A267" s="13"/>
      <c r="B267" s="241"/>
      <c r="C267" s="242"/>
      <c r="D267" s="243" t="s">
        <v>358</v>
      </c>
      <c r="E267" s="244" t="s">
        <v>1</v>
      </c>
      <c r="F267" s="245" t="s">
        <v>504</v>
      </c>
      <c r="G267" s="242"/>
      <c r="H267" s="244" t="s">
        <v>1</v>
      </c>
      <c r="I267" s="246"/>
      <c r="J267" s="242"/>
      <c r="K267" s="242"/>
      <c r="L267" s="247"/>
      <c r="M267" s="248"/>
      <c r="N267" s="249"/>
      <c r="O267" s="249"/>
      <c r="P267" s="249"/>
      <c r="Q267" s="249"/>
      <c r="R267" s="249"/>
      <c r="S267" s="249"/>
      <c r="T267" s="250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51" t="s">
        <v>358</v>
      </c>
      <c r="AU267" s="251" t="s">
        <v>85</v>
      </c>
      <c r="AV267" s="13" t="s">
        <v>83</v>
      </c>
      <c r="AW267" s="13" t="s">
        <v>32</v>
      </c>
      <c r="AX267" s="13" t="s">
        <v>76</v>
      </c>
      <c r="AY267" s="251" t="s">
        <v>349</v>
      </c>
    </row>
    <row r="268" s="14" customFormat="1">
      <c r="A268" s="14"/>
      <c r="B268" s="252"/>
      <c r="C268" s="253"/>
      <c r="D268" s="243" t="s">
        <v>358</v>
      </c>
      <c r="E268" s="254" t="s">
        <v>1</v>
      </c>
      <c r="F268" s="255" t="s">
        <v>160</v>
      </c>
      <c r="G268" s="253"/>
      <c r="H268" s="256">
        <v>40.667000000000002</v>
      </c>
      <c r="I268" s="257"/>
      <c r="J268" s="253"/>
      <c r="K268" s="253"/>
      <c r="L268" s="258"/>
      <c r="M268" s="259"/>
      <c r="N268" s="260"/>
      <c r="O268" s="260"/>
      <c r="P268" s="260"/>
      <c r="Q268" s="260"/>
      <c r="R268" s="260"/>
      <c r="S268" s="260"/>
      <c r="T268" s="261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62" t="s">
        <v>358</v>
      </c>
      <c r="AU268" s="262" t="s">
        <v>85</v>
      </c>
      <c r="AV268" s="14" t="s">
        <v>85</v>
      </c>
      <c r="AW268" s="14" t="s">
        <v>32</v>
      </c>
      <c r="AX268" s="14" t="s">
        <v>83</v>
      </c>
      <c r="AY268" s="262" t="s">
        <v>349</v>
      </c>
    </row>
    <row r="269" s="2" customFormat="1" ht="44.25" customHeight="1">
      <c r="A269" s="38"/>
      <c r="B269" s="39"/>
      <c r="C269" s="228" t="s">
        <v>508</v>
      </c>
      <c r="D269" s="228" t="s">
        <v>351</v>
      </c>
      <c r="E269" s="229" t="s">
        <v>509</v>
      </c>
      <c r="F269" s="230" t="s">
        <v>510</v>
      </c>
      <c r="G269" s="231" t="s">
        <v>354</v>
      </c>
      <c r="H269" s="232">
        <v>40.667000000000002</v>
      </c>
      <c r="I269" s="233"/>
      <c r="J269" s="234">
        <f>ROUND(I269*H269,2)</f>
        <v>0</v>
      </c>
      <c r="K269" s="230" t="s">
        <v>355</v>
      </c>
      <c r="L269" s="44"/>
      <c r="M269" s="235" t="s">
        <v>1</v>
      </c>
      <c r="N269" s="236" t="s">
        <v>41</v>
      </c>
      <c r="O269" s="91"/>
      <c r="P269" s="237">
        <f>O269*H269</f>
        <v>0</v>
      </c>
      <c r="Q269" s="237">
        <v>0.0085199999999999998</v>
      </c>
      <c r="R269" s="237">
        <f>Q269*H269</f>
        <v>0.34648284000000001</v>
      </c>
      <c r="S269" s="237">
        <v>0</v>
      </c>
      <c r="T269" s="238">
        <f>S269*H269</f>
        <v>0</v>
      </c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R269" s="239" t="s">
        <v>356</v>
      </c>
      <c r="AT269" s="239" t="s">
        <v>351</v>
      </c>
      <c r="AU269" s="239" t="s">
        <v>85</v>
      </c>
      <c r="AY269" s="17" t="s">
        <v>349</v>
      </c>
      <c r="BE269" s="240">
        <f>IF(N269="základní",J269,0)</f>
        <v>0</v>
      </c>
      <c r="BF269" s="240">
        <f>IF(N269="snížená",J269,0)</f>
        <v>0</v>
      </c>
      <c r="BG269" s="240">
        <f>IF(N269="zákl. přenesená",J269,0)</f>
        <v>0</v>
      </c>
      <c r="BH269" s="240">
        <f>IF(N269="sníž. přenesená",J269,0)</f>
        <v>0</v>
      </c>
      <c r="BI269" s="240">
        <f>IF(N269="nulová",J269,0)</f>
        <v>0</v>
      </c>
      <c r="BJ269" s="17" t="s">
        <v>83</v>
      </c>
      <c r="BK269" s="240">
        <f>ROUND(I269*H269,2)</f>
        <v>0</v>
      </c>
      <c r="BL269" s="17" t="s">
        <v>356</v>
      </c>
      <c r="BM269" s="239" t="s">
        <v>511</v>
      </c>
    </row>
    <row r="270" s="13" customFormat="1">
      <c r="A270" s="13"/>
      <c r="B270" s="241"/>
      <c r="C270" s="242"/>
      <c r="D270" s="243" t="s">
        <v>358</v>
      </c>
      <c r="E270" s="244" t="s">
        <v>1</v>
      </c>
      <c r="F270" s="245" t="s">
        <v>359</v>
      </c>
      <c r="G270" s="242"/>
      <c r="H270" s="244" t="s">
        <v>1</v>
      </c>
      <c r="I270" s="246"/>
      <c r="J270" s="242"/>
      <c r="K270" s="242"/>
      <c r="L270" s="247"/>
      <c r="M270" s="248"/>
      <c r="N270" s="249"/>
      <c r="O270" s="249"/>
      <c r="P270" s="249"/>
      <c r="Q270" s="249"/>
      <c r="R270" s="249"/>
      <c r="S270" s="249"/>
      <c r="T270" s="250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51" t="s">
        <v>358</v>
      </c>
      <c r="AU270" s="251" t="s">
        <v>85</v>
      </c>
      <c r="AV270" s="13" t="s">
        <v>83</v>
      </c>
      <c r="AW270" s="13" t="s">
        <v>32</v>
      </c>
      <c r="AX270" s="13" t="s">
        <v>76</v>
      </c>
      <c r="AY270" s="251" t="s">
        <v>349</v>
      </c>
    </row>
    <row r="271" s="13" customFormat="1">
      <c r="A271" s="13"/>
      <c r="B271" s="241"/>
      <c r="C271" s="242"/>
      <c r="D271" s="243" t="s">
        <v>358</v>
      </c>
      <c r="E271" s="244" t="s">
        <v>1</v>
      </c>
      <c r="F271" s="245" t="s">
        <v>503</v>
      </c>
      <c r="G271" s="242"/>
      <c r="H271" s="244" t="s">
        <v>1</v>
      </c>
      <c r="I271" s="246"/>
      <c r="J271" s="242"/>
      <c r="K271" s="242"/>
      <c r="L271" s="247"/>
      <c r="M271" s="248"/>
      <c r="N271" s="249"/>
      <c r="O271" s="249"/>
      <c r="P271" s="249"/>
      <c r="Q271" s="249"/>
      <c r="R271" s="249"/>
      <c r="S271" s="249"/>
      <c r="T271" s="250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51" t="s">
        <v>358</v>
      </c>
      <c r="AU271" s="251" t="s">
        <v>85</v>
      </c>
      <c r="AV271" s="13" t="s">
        <v>83</v>
      </c>
      <c r="AW271" s="13" t="s">
        <v>32</v>
      </c>
      <c r="AX271" s="13" t="s">
        <v>76</v>
      </c>
      <c r="AY271" s="251" t="s">
        <v>349</v>
      </c>
    </row>
    <row r="272" s="13" customFormat="1">
      <c r="A272" s="13"/>
      <c r="B272" s="241"/>
      <c r="C272" s="242"/>
      <c r="D272" s="243" t="s">
        <v>358</v>
      </c>
      <c r="E272" s="244" t="s">
        <v>1</v>
      </c>
      <c r="F272" s="245" t="s">
        <v>504</v>
      </c>
      <c r="G272" s="242"/>
      <c r="H272" s="244" t="s">
        <v>1</v>
      </c>
      <c r="I272" s="246"/>
      <c r="J272" s="242"/>
      <c r="K272" s="242"/>
      <c r="L272" s="247"/>
      <c r="M272" s="248"/>
      <c r="N272" s="249"/>
      <c r="O272" s="249"/>
      <c r="P272" s="249"/>
      <c r="Q272" s="249"/>
      <c r="R272" s="249"/>
      <c r="S272" s="249"/>
      <c r="T272" s="250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51" t="s">
        <v>358</v>
      </c>
      <c r="AU272" s="251" t="s">
        <v>85</v>
      </c>
      <c r="AV272" s="13" t="s">
        <v>83</v>
      </c>
      <c r="AW272" s="13" t="s">
        <v>32</v>
      </c>
      <c r="AX272" s="13" t="s">
        <v>76</v>
      </c>
      <c r="AY272" s="251" t="s">
        <v>349</v>
      </c>
    </row>
    <row r="273" s="14" customFormat="1">
      <c r="A273" s="14"/>
      <c r="B273" s="252"/>
      <c r="C273" s="253"/>
      <c r="D273" s="243" t="s">
        <v>358</v>
      </c>
      <c r="E273" s="254" t="s">
        <v>1</v>
      </c>
      <c r="F273" s="255" t="s">
        <v>160</v>
      </c>
      <c r="G273" s="253"/>
      <c r="H273" s="256">
        <v>40.667000000000002</v>
      </c>
      <c r="I273" s="257"/>
      <c r="J273" s="253"/>
      <c r="K273" s="253"/>
      <c r="L273" s="258"/>
      <c r="M273" s="259"/>
      <c r="N273" s="260"/>
      <c r="O273" s="260"/>
      <c r="P273" s="260"/>
      <c r="Q273" s="260"/>
      <c r="R273" s="260"/>
      <c r="S273" s="260"/>
      <c r="T273" s="261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62" t="s">
        <v>358</v>
      </c>
      <c r="AU273" s="262" t="s">
        <v>85</v>
      </c>
      <c r="AV273" s="14" t="s">
        <v>85</v>
      </c>
      <c r="AW273" s="14" t="s">
        <v>32</v>
      </c>
      <c r="AX273" s="14" t="s">
        <v>83</v>
      </c>
      <c r="AY273" s="262" t="s">
        <v>349</v>
      </c>
    </row>
    <row r="274" s="2" customFormat="1" ht="24.15" customHeight="1">
      <c r="A274" s="38"/>
      <c r="B274" s="39"/>
      <c r="C274" s="275" t="s">
        <v>512</v>
      </c>
      <c r="D274" s="275" t="s">
        <v>419</v>
      </c>
      <c r="E274" s="276" t="s">
        <v>513</v>
      </c>
      <c r="F274" s="277" t="s">
        <v>514</v>
      </c>
      <c r="G274" s="278" t="s">
        <v>354</v>
      </c>
      <c r="H274" s="279">
        <v>42.700000000000003</v>
      </c>
      <c r="I274" s="280"/>
      <c r="J274" s="281">
        <f>ROUND(I274*H274,2)</f>
        <v>0</v>
      </c>
      <c r="K274" s="277" t="s">
        <v>355</v>
      </c>
      <c r="L274" s="282"/>
      <c r="M274" s="283" t="s">
        <v>1</v>
      </c>
      <c r="N274" s="284" t="s">
        <v>41</v>
      </c>
      <c r="O274" s="91"/>
      <c r="P274" s="237">
        <f>O274*H274</f>
        <v>0</v>
      </c>
      <c r="Q274" s="237">
        <v>0.0030000000000000001</v>
      </c>
      <c r="R274" s="237">
        <f>Q274*H274</f>
        <v>0.12810000000000002</v>
      </c>
      <c r="S274" s="237">
        <v>0</v>
      </c>
      <c r="T274" s="238">
        <f>S274*H274</f>
        <v>0</v>
      </c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R274" s="239" t="s">
        <v>396</v>
      </c>
      <c r="AT274" s="239" t="s">
        <v>419</v>
      </c>
      <c r="AU274" s="239" t="s">
        <v>85</v>
      </c>
      <c r="AY274" s="17" t="s">
        <v>349</v>
      </c>
      <c r="BE274" s="240">
        <f>IF(N274="základní",J274,0)</f>
        <v>0</v>
      </c>
      <c r="BF274" s="240">
        <f>IF(N274="snížená",J274,0)</f>
        <v>0</v>
      </c>
      <c r="BG274" s="240">
        <f>IF(N274="zákl. přenesená",J274,0)</f>
        <v>0</v>
      </c>
      <c r="BH274" s="240">
        <f>IF(N274="sníž. přenesená",J274,0)</f>
        <v>0</v>
      </c>
      <c r="BI274" s="240">
        <f>IF(N274="nulová",J274,0)</f>
        <v>0</v>
      </c>
      <c r="BJ274" s="17" t="s">
        <v>83</v>
      </c>
      <c r="BK274" s="240">
        <f>ROUND(I274*H274,2)</f>
        <v>0</v>
      </c>
      <c r="BL274" s="17" t="s">
        <v>356</v>
      </c>
      <c r="BM274" s="239" t="s">
        <v>515</v>
      </c>
    </row>
    <row r="275" s="14" customFormat="1">
      <c r="A275" s="14"/>
      <c r="B275" s="252"/>
      <c r="C275" s="253"/>
      <c r="D275" s="243" t="s">
        <v>358</v>
      </c>
      <c r="E275" s="253"/>
      <c r="F275" s="254" t="s">
        <v>516</v>
      </c>
      <c r="G275" s="253"/>
      <c r="H275" s="256">
        <v>42.700000000000003</v>
      </c>
      <c r="I275" s="257"/>
      <c r="J275" s="253"/>
      <c r="K275" s="253"/>
      <c r="L275" s="258"/>
      <c r="M275" s="259"/>
      <c r="N275" s="260"/>
      <c r="O275" s="260"/>
      <c r="P275" s="260"/>
      <c r="Q275" s="260"/>
      <c r="R275" s="260"/>
      <c r="S275" s="260"/>
      <c r="T275" s="261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62" t="s">
        <v>358</v>
      </c>
      <c r="AU275" s="262" t="s">
        <v>85</v>
      </c>
      <c r="AV275" s="14" t="s">
        <v>85</v>
      </c>
      <c r="AW275" s="14" t="s">
        <v>4</v>
      </c>
      <c r="AX275" s="14" t="s">
        <v>83</v>
      </c>
      <c r="AY275" s="262" t="s">
        <v>349</v>
      </c>
    </row>
    <row r="276" s="2" customFormat="1" ht="37.8" customHeight="1">
      <c r="A276" s="38"/>
      <c r="B276" s="39"/>
      <c r="C276" s="228" t="s">
        <v>517</v>
      </c>
      <c r="D276" s="228" t="s">
        <v>351</v>
      </c>
      <c r="E276" s="229" t="s">
        <v>518</v>
      </c>
      <c r="F276" s="230" t="s">
        <v>519</v>
      </c>
      <c r="G276" s="231" t="s">
        <v>354</v>
      </c>
      <c r="H276" s="232">
        <v>40.667000000000002</v>
      </c>
      <c r="I276" s="233"/>
      <c r="J276" s="234">
        <f>ROUND(I276*H276,2)</f>
        <v>0</v>
      </c>
      <c r="K276" s="230" t="s">
        <v>355</v>
      </c>
      <c r="L276" s="44"/>
      <c r="M276" s="235" t="s">
        <v>1</v>
      </c>
      <c r="N276" s="236" t="s">
        <v>41</v>
      </c>
      <c r="O276" s="91"/>
      <c r="P276" s="237">
        <f>O276*H276</f>
        <v>0</v>
      </c>
      <c r="Q276" s="237">
        <v>8.0000000000000007E-05</v>
      </c>
      <c r="R276" s="237">
        <f>Q276*H276</f>
        <v>0.0032533600000000003</v>
      </c>
      <c r="S276" s="237">
        <v>0</v>
      </c>
      <c r="T276" s="238">
        <f>S276*H276</f>
        <v>0</v>
      </c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R276" s="239" t="s">
        <v>356</v>
      </c>
      <c r="AT276" s="239" t="s">
        <v>351</v>
      </c>
      <c r="AU276" s="239" t="s">
        <v>85</v>
      </c>
      <c r="AY276" s="17" t="s">
        <v>349</v>
      </c>
      <c r="BE276" s="240">
        <f>IF(N276="základní",J276,0)</f>
        <v>0</v>
      </c>
      <c r="BF276" s="240">
        <f>IF(N276="snížená",J276,0)</f>
        <v>0</v>
      </c>
      <c r="BG276" s="240">
        <f>IF(N276="zákl. přenesená",J276,0)</f>
        <v>0</v>
      </c>
      <c r="BH276" s="240">
        <f>IF(N276="sníž. přenesená",J276,0)</f>
        <v>0</v>
      </c>
      <c r="BI276" s="240">
        <f>IF(N276="nulová",J276,0)</f>
        <v>0</v>
      </c>
      <c r="BJ276" s="17" t="s">
        <v>83</v>
      </c>
      <c r="BK276" s="240">
        <f>ROUND(I276*H276,2)</f>
        <v>0</v>
      </c>
      <c r="BL276" s="17" t="s">
        <v>356</v>
      </c>
      <c r="BM276" s="239" t="s">
        <v>520</v>
      </c>
    </row>
    <row r="277" s="13" customFormat="1">
      <c r="A277" s="13"/>
      <c r="B277" s="241"/>
      <c r="C277" s="242"/>
      <c r="D277" s="243" t="s">
        <v>358</v>
      </c>
      <c r="E277" s="244" t="s">
        <v>1</v>
      </c>
      <c r="F277" s="245" t="s">
        <v>359</v>
      </c>
      <c r="G277" s="242"/>
      <c r="H277" s="244" t="s">
        <v>1</v>
      </c>
      <c r="I277" s="246"/>
      <c r="J277" s="242"/>
      <c r="K277" s="242"/>
      <c r="L277" s="247"/>
      <c r="M277" s="248"/>
      <c r="N277" s="249"/>
      <c r="O277" s="249"/>
      <c r="P277" s="249"/>
      <c r="Q277" s="249"/>
      <c r="R277" s="249"/>
      <c r="S277" s="249"/>
      <c r="T277" s="250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51" t="s">
        <v>358</v>
      </c>
      <c r="AU277" s="251" t="s">
        <v>85</v>
      </c>
      <c r="AV277" s="13" t="s">
        <v>83</v>
      </c>
      <c r="AW277" s="13" t="s">
        <v>32</v>
      </c>
      <c r="AX277" s="13" t="s">
        <v>76</v>
      </c>
      <c r="AY277" s="251" t="s">
        <v>349</v>
      </c>
    </row>
    <row r="278" s="13" customFormat="1">
      <c r="A278" s="13"/>
      <c r="B278" s="241"/>
      <c r="C278" s="242"/>
      <c r="D278" s="243" t="s">
        <v>358</v>
      </c>
      <c r="E278" s="244" t="s">
        <v>1</v>
      </c>
      <c r="F278" s="245" t="s">
        <v>503</v>
      </c>
      <c r="G278" s="242"/>
      <c r="H278" s="244" t="s">
        <v>1</v>
      </c>
      <c r="I278" s="246"/>
      <c r="J278" s="242"/>
      <c r="K278" s="242"/>
      <c r="L278" s="247"/>
      <c r="M278" s="248"/>
      <c r="N278" s="249"/>
      <c r="O278" s="249"/>
      <c r="P278" s="249"/>
      <c r="Q278" s="249"/>
      <c r="R278" s="249"/>
      <c r="S278" s="249"/>
      <c r="T278" s="250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51" t="s">
        <v>358</v>
      </c>
      <c r="AU278" s="251" t="s">
        <v>85</v>
      </c>
      <c r="AV278" s="13" t="s">
        <v>83</v>
      </c>
      <c r="AW278" s="13" t="s">
        <v>32</v>
      </c>
      <c r="AX278" s="13" t="s">
        <v>76</v>
      </c>
      <c r="AY278" s="251" t="s">
        <v>349</v>
      </c>
    </row>
    <row r="279" s="13" customFormat="1">
      <c r="A279" s="13"/>
      <c r="B279" s="241"/>
      <c r="C279" s="242"/>
      <c r="D279" s="243" t="s">
        <v>358</v>
      </c>
      <c r="E279" s="244" t="s">
        <v>1</v>
      </c>
      <c r="F279" s="245" t="s">
        <v>504</v>
      </c>
      <c r="G279" s="242"/>
      <c r="H279" s="244" t="s">
        <v>1</v>
      </c>
      <c r="I279" s="246"/>
      <c r="J279" s="242"/>
      <c r="K279" s="242"/>
      <c r="L279" s="247"/>
      <c r="M279" s="248"/>
      <c r="N279" s="249"/>
      <c r="O279" s="249"/>
      <c r="P279" s="249"/>
      <c r="Q279" s="249"/>
      <c r="R279" s="249"/>
      <c r="S279" s="249"/>
      <c r="T279" s="250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51" t="s">
        <v>358</v>
      </c>
      <c r="AU279" s="251" t="s">
        <v>85</v>
      </c>
      <c r="AV279" s="13" t="s">
        <v>83</v>
      </c>
      <c r="AW279" s="13" t="s">
        <v>32</v>
      </c>
      <c r="AX279" s="13" t="s">
        <v>76</v>
      </c>
      <c r="AY279" s="251" t="s">
        <v>349</v>
      </c>
    </row>
    <row r="280" s="14" customFormat="1">
      <c r="A280" s="14"/>
      <c r="B280" s="252"/>
      <c r="C280" s="253"/>
      <c r="D280" s="243" t="s">
        <v>358</v>
      </c>
      <c r="E280" s="254" t="s">
        <v>1</v>
      </c>
      <c r="F280" s="255" t="s">
        <v>160</v>
      </c>
      <c r="G280" s="253"/>
      <c r="H280" s="256">
        <v>40.667000000000002</v>
      </c>
      <c r="I280" s="257"/>
      <c r="J280" s="253"/>
      <c r="K280" s="253"/>
      <c r="L280" s="258"/>
      <c r="M280" s="259"/>
      <c r="N280" s="260"/>
      <c r="O280" s="260"/>
      <c r="P280" s="260"/>
      <c r="Q280" s="260"/>
      <c r="R280" s="260"/>
      <c r="S280" s="260"/>
      <c r="T280" s="261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62" t="s">
        <v>358</v>
      </c>
      <c r="AU280" s="262" t="s">
        <v>85</v>
      </c>
      <c r="AV280" s="14" t="s">
        <v>85</v>
      </c>
      <c r="AW280" s="14" t="s">
        <v>32</v>
      </c>
      <c r="AX280" s="14" t="s">
        <v>83</v>
      </c>
      <c r="AY280" s="262" t="s">
        <v>349</v>
      </c>
    </row>
    <row r="281" s="2" customFormat="1" ht="24.15" customHeight="1">
      <c r="A281" s="38"/>
      <c r="B281" s="39"/>
      <c r="C281" s="228" t="s">
        <v>521</v>
      </c>
      <c r="D281" s="228" t="s">
        <v>351</v>
      </c>
      <c r="E281" s="229" t="s">
        <v>522</v>
      </c>
      <c r="F281" s="230" t="s">
        <v>523</v>
      </c>
      <c r="G281" s="231" t="s">
        <v>354</v>
      </c>
      <c r="H281" s="232">
        <v>40.667000000000002</v>
      </c>
      <c r="I281" s="233"/>
      <c r="J281" s="234">
        <f>ROUND(I281*H281,2)</f>
        <v>0</v>
      </c>
      <c r="K281" s="230" t="s">
        <v>355</v>
      </c>
      <c r="L281" s="44"/>
      <c r="M281" s="235" t="s">
        <v>1</v>
      </c>
      <c r="N281" s="236" t="s">
        <v>41</v>
      </c>
      <c r="O281" s="91"/>
      <c r="P281" s="237">
        <f>O281*H281</f>
        <v>0</v>
      </c>
      <c r="Q281" s="237">
        <v>0.0057000000000000002</v>
      </c>
      <c r="R281" s="237">
        <f>Q281*H281</f>
        <v>0.23180190000000001</v>
      </c>
      <c r="S281" s="237">
        <v>0</v>
      </c>
      <c r="T281" s="238">
        <f>S281*H281</f>
        <v>0</v>
      </c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R281" s="239" t="s">
        <v>356</v>
      </c>
      <c r="AT281" s="239" t="s">
        <v>351</v>
      </c>
      <c r="AU281" s="239" t="s">
        <v>85</v>
      </c>
      <c r="AY281" s="17" t="s">
        <v>349</v>
      </c>
      <c r="BE281" s="240">
        <f>IF(N281="základní",J281,0)</f>
        <v>0</v>
      </c>
      <c r="BF281" s="240">
        <f>IF(N281="snížená",J281,0)</f>
        <v>0</v>
      </c>
      <c r="BG281" s="240">
        <f>IF(N281="zákl. přenesená",J281,0)</f>
        <v>0</v>
      </c>
      <c r="BH281" s="240">
        <f>IF(N281="sníž. přenesená",J281,0)</f>
        <v>0</v>
      </c>
      <c r="BI281" s="240">
        <f>IF(N281="nulová",J281,0)</f>
        <v>0</v>
      </c>
      <c r="BJ281" s="17" t="s">
        <v>83</v>
      </c>
      <c r="BK281" s="240">
        <f>ROUND(I281*H281,2)</f>
        <v>0</v>
      </c>
      <c r="BL281" s="17" t="s">
        <v>356</v>
      </c>
      <c r="BM281" s="239" t="s">
        <v>524</v>
      </c>
    </row>
    <row r="282" s="13" customFormat="1">
      <c r="A282" s="13"/>
      <c r="B282" s="241"/>
      <c r="C282" s="242"/>
      <c r="D282" s="243" t="s">
        <v>358</v>
      </c>
      <c r="E282" s="244" t="s">
        <v>1</v>
      </c>
      <c r="F282" s="245" t="s">
        <v>359</v>
      </c>
      <c r="G282" s="242"/>
      <c r="H282" s="244" t="s">
        <v>1</v>
      </c>
      <c r="I282" s="246"/>
      <c r="J282" s="242"/>
      <c r="K282" s="242"/>
      <c r="L282" s="247"/>
      <c r="M282" s="248"/>
      <c r="N282" s="249"/>
      <c r="O282" s="249"/>
      <c r="P282" s="249"/>
      <c r="Q282" s="249"/>
      <c r="R282" s="249"/>
      <c r="S282" s="249"/>
      <c r="T282" s="250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51" t="s">
        <v>358</v>
      </c>
      <c r="AU282" s="251" t="s">
        <v>85</v>
      </c>
      <c r="AV282" s="13" t="s">
        <v>83</v>
      </c>
      <c r="AW282" s="13" t="s">
        <v>32</v>
      </c>
      <c r="AX282" s="13" t="s">
        <v>76</v>
      </c>
      <c r="AY282" s="251" t="s">
        <v>349</v>
      </c>
    </row>
    <row r="283" s="13" customFormat="1">
      <c r="A283" s="13"/>
      <c r="B283" s="241"/>
      <c r="C283" s="242"/>
      <c r="D283" s="243" t="s">
        <v>358</v>
      </c>
      <c r="E283" s="244" t="s">
        <v>1</v>
      </c>
      <c r="F283" s="245" t="s">
        <v>503</v>
      </c>
      <c r="G283" s="242"/>
      <c r="H283" s="244" t="s">
        <v>1</v>
      </c>
      <c r="I283" s="246"/>
      <c r="J283" s="242"/>
      <c r="K283" s="242"/>
      <c r="L283" s="247"/>
      <c r="M283" s="248"/>
      <c r="N283" s="249"/>
      <c r="O283" s="249"/>
      <c r="P283" s="249"/>
      <c r="Q283" s="249"/>
      <c r="R283" s="249"/>
      <c r="S283" s="249"/>
      <c r="T283" s="250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51" t="s">
        <v>358</v>
      </c>
      <c r="AU283" s="251" t="s">
        <v>85</v>
      </c>
      <c r="AV283" s="13" t="s">
        <v>83</v>
      </c>
      <c r="AW283" s="13" t="s">
        <v>32</v>
      </c>
      <c r="AX283" s="13" t="s">
        <v>76</v>
      </c>
      <c r="AY283" s="251" t="s">
        <v>349</v>
      </c>
    </row>
    <row r="284" s="13" customFormat="1">
      <c r="A284" s="13"/>
      <c r="B284" s="241"/>
      <c r="C284" s="242"/>
      <c r="D284" s="243" t="s">
        <v>358</v>
      </c>
      <c r="E284" s="244" t="s">
        <v>1</v>
      </c>
      <c r="F284" s="245" t="s">
        <v>504</v>
      </c>
      <c r="G284" s="242"/>
      <c r="H284" s="244" t="s">
        <v>1</v>
      </c>
      <c r="I284" s="246"/>
      <c r="J284" s="242"/>
      <c r="K284" s="242"/>
      <c r="L284" s="247"/>
      <c r="M284" s="248"/>
      <c r="N284" s="249"/>
      <c r="O284" s="249"/>
      <c r="P284" s="249"/>
      <c r="Q284" s="249"/>
      <c r="R284" s="249"/>
      <c r="S284" s="249"/>
      <c r="T284" s="250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51" t="s">
        <v>358</v>
      </c>
      <c r="AU284" s="251" t="s">
        <v>85</v>
      </c>
      <c r="AV284" s="13" t="s">
        <v>83</v>
      </c>
      <c r="AW284" s="13" t="s">
        <v>32</v>
      </c>
      <c r="AX284" s="13" t="s">
        <v>76</v>
      </c>
      <c r="AY284" s="251" t="s">
        <v>349</v>
      </c>
    </row>
    <row r="285" s="14" customFormat="1">
      <c r="A285" s="14"/>
      <c r="B285" s="252"/>
      <c r="C285" s="253"/>
      <c r="D285" s="243" t="s">
        <v>358</v>
      </c>
      <c r="E285" s="254" t="s">
        <v>1</v>
      </c>
      <c r="F285" s="255" t="s">
        <v>160</v>
      </c>
      <c r="G285" s="253"/>
      <c r="H285" s="256">
        <v>40.667000000000002</v>
      </c>
      <c r="I285" s="257"/>
      <c r="J285" s="253"/>
      <c r="K285" s="253"/>
      <c r="L285" s="258"/>
      <c r="M285" s="259"/>
      <c r="N285" s="260"/>
      <c r="O285" s="260"/>
      <c r="P285" s="260"/>
      <c r="Q285" s="260"/>
      <c r="R285" s="260"/>
      <c r="S285" s="260"/>
      <c r="T285" s="261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62" t="s">
        <v>358</v>
      </c>
      <c r="AU285" s="262" t="s">
        <v>85</v>
      </c>
      <c r="AV285" s="14" t="s">
        <v>85</v>
      </c>
      <c r="AW285" s="14" t="s">
        <v>32</v>
      </c>
      <c r="AX285" s="14" t="s">
        <v>83</v>
      </c>
      <c r="AY285" s="262" t="s">
        <v>349</v>
      </c>
    </row>
    <row r="286" s="2" customFormat="1" ht="16.5" customHeight="1">
      <c r="A286" s="38"/>
      <c r="B286" s="39"/>
      <c r="C286" s="228" t="s">
        <v>525</v>
      </c>
      <c r="D286" s="228" t="s">
        <v>351</v>
      </c>
      <c r="E286" s="229" t="s">
        <v>526</v>
      </c>
      <c r="F286" s="230" t="s">
        <v>527</v>
      </c>
      <c r="G286" s="231" t="s">
        <v>354</v>
      </c>
      <c r="H286" s="232">
        <v>226.72</v>
      </c>
      <c r="I286" s="233"/>
      <c r="J286" s="234">
        <f>ROUND(I286*H286,2)</f>
        <v>0</v>
      </c>
      <c r="K286" s="230" t="s">
        <v>355</v>
      </c>
      <c r="L286" s="44"/>
      <c r="M286" s="235" t="s">
        <v>1</v>
      </c>
      <c r="N286" s="236" t="s">
        <v>41</v>
      </c>
      <c r="O286" s="91"/>
      <c r="P286" s="237">
        <f>O286*H286</f>
        <v>0</v>
      </c>
      <c r="Q286" s="237">
        <v>0.00012999999999999999</v>
      </c>
      <c r="R286" s="237">
        <f>Q286*H286</f>
        <v>0.029473599999999996</v>
      </c>
      <c r="S286" s="237">
        <v>0</v>
      </c>
      <c r="T286" s="238">
        <f>S286*H286</f>
        <v>0</v>
      </c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R286" s="239" t="s">
        <v>356</v>
      </c>
      <c r="AT286" s="239" t="s">
        <v>351</v>
      </c>
      <c r="AU286" s="239" t="s">
        <v>85</v>
      </c>
      <c r="AY286" s="17" t="s">
        <v>349</v>
      </c>
      <c r="BE286" s="240">
        <f>IF(N286="základní",J286,0)</f>
        <v>0</v>
      </c>
      <c r="BF286" s="240">
        <f>IF(N286="snížená",J286,0)</f>
        <v>0</v>
      </c>
      <c r="BG286" s="240">
        <f>IF(N286="zákl. přenesená",J286,0)</f>
        <v>0</v>
      </c>
      <c r="BH286" s="240">
        <f>IF(N286="sníž. přenesená",J286,0)</f>
        <v>0</v>
      </c>
      <c r="BI286" s="240">
        <f>IF(N286="nulová",J286,0)</f>
        <v>0</v>
      </c>
      <c r="BJ286" s="17" t="s">
        <v>83</v>
      </c>
      <c r="BK286" s="240">
        <f>ROUND(I286*H286,2)</f>
        <v>0</v>
      </c>
      <c r="BL286" s="17" t="s">
        <v>356</v>
      </c>
      <c r="BM286" s="239" t="s">
        <v>528</v>
      </c>
    </row>
    <row r="287" s="13" customFormat="1">
      <c r="A287" s="13"/>
      <c r="B287" s="241"/>
      <c r="C287" s="242"/>
      <c r="D287" s="243" t="s">
        <v>358</v>
      </c>
      <c r="E287" s="244" t="s">
        <v>1</v>
      </c>
      <c r="F287" s="245" t="s">
        <v>359</v>
      </c>
      <c r="G287" s="242"/>
      <c r="H287" s="244" t="s">
        <v>1</v>
      </c>
      <c r="I287" s="246"/>
      <c r="J287" s="242"/>
      <c r="K287" s="242"/>
      <c r="L287" s="247"/>
      <c r="M287" s="248"/>
      <c r="N287" s="249"/>
      <c r="O287" s="249"/>
      <c r="P287" s="249"/>
      <c r="Q287" s="249"/>
      <c r="R287" s="249"/>
      <c r="S287" s="249"/>
      <c r="T287" s="250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51" t="s">
        <v>358</v>
      </c>
      <c r="AU287" s="251" t="s">
        <v>85</v>
      </c>
      <c r="AV287" s="13" t="s">
        <v>83</v>
      </c>
      <c r="AW287" s="13" t="s">
        <v>32</v>
      </c>
      <c r="AX287" s="13" t="s">
        <v>76</v>
      </c>
      <c r="AY287" s="251" t="s">
        <v>349</v>
      </c>
    </row>
    <row r="288" s="13" customFormat="1">
      <c r="A288" s="13"/>
      <c r="B288" s="241"/>
      <c r="C288" s="242"/>
      <c r="D288" s="243" t="s">
        <v>358</v>
      </c>
      <c r="E288" s="244" t="s">
        <v>1</v>
      </c>
      <c r="F288" s="245" t="s">
        <v>529</v>
      </c>
      <c r="G288" s="242"/>
      <c r="H288" s="244" t="s">
        <v>1</v>
      </c>
      <c r="I288" s="246"/>
      <c r="J288" s="242"/>
      <c r="K288" s="242"/>
      <c r="L288" s="247"/>
      <c r="M288" s="248"/>
      <c r="N288" s="249"/>
      <c r="O288" s="249"/>
      <c r="P288" s="249"/>
      <c r="Q288" s="249"/>
      <c r="R288" s="249"/>
      <c r="S288" s="249"/>
      <c r="T288" s="250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51" t="s">
        <v>358</v>
      </c>
      <c r="AU288" s="251" t="s">
        <v>85</v>
      </c>
      <c r="AV288" s="13" t="s">
        <v>83</v>
      </c>
      <c r="AW288" s="13" t="s">
        <v>32</v>
      </c>
      <c r="AX288" s="13" t="s">
        <v>76</v>
      </c>
      <c r="AY288" s="251" t="s">
        <v>349</v>
      </c>
    </row>
    <row r="289" s="13" customFormat="1">
      <c r="A289" s="13"/>
      <c r="B289" s="241"/>
      <c r="C289" s="242"/>
      <c r="D289" s="243" t="s">
        <v>358</v>
      </c>
      <c r="E289" s="244" t="s">
        <v>1</v>
      </c>
      <c r="F289" s="245" t="s">
        <v>530</v>
      </c>
      <c r="G289" s="242"/>
      <c r="H289" s="244" t="s">
        <v>1</v>
      </c>
      <c r="I289" s="246"/>
      <c r="J289" s="242"/>
      <c r="K289" s="242"/>
      <c r="L289" s="247"/>
      <c r="M289" s="248"/>
      <c r="N289" s="249"/>
      <c r="O289" s="249"/>
      <c r="P289" s="249"/>
      <c r="Q289" s="249"/>
      <c r="R289" s="249"/>
      <c r="S289" s="249"/>
      <c r="T289" s="250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51" t="s">
        <v>358</v>
      </c>
      <c r="AU289" s="251" t="s">
        <v>85</v>
      </c>
      <c r="AV289" s="13" t="s">
        <v>83</v>
      </c>
      <c r="AW289" s="13" t="s">
        <v>32</v>
      </c>
      <c r="AX289" s="13" t="s">
        <v>76</v>
      </c>
      <c r="AY289" s="251" t="s">
        <v>349</v>
      </c>
    </row>
    <row r="290" s="14" customFormat="1">
      <c r="A290" s="14"/>
      <c r="B290" s="252"/>
      <c r="C290" s="253"/>
      <c r="D290" s="243" t="s">
        <v>358</v>
      </c>
      <c r="E290" s="254" t="s">
        <v>1</v>
      </c>
      <c r="F290" s="255" t="s">
        <v>141</v>
      </c>
      <c r="G290" s="253"/>
      <c r="H290" s="256">
        <v>226.72</v>
      </c>
      <c r="I290" s="257"/>
      <c r="J290" s="253"/>
      <c r="K290" s="253"/>
      <c r="L290" s="258"/>
      <c r="M290" s="259"/>
      <c r="N290" s="260"/>
      <c r="O290" s="260"/>
      <c r="P290" s="260"/>
      <c r="Q290" s="260"/>
      <c r="R290" s="260"/>
      <c r="S290" s="260"/>
      <c r="T290" s="261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62" t="s">
        <v>358</v>
      </c>
      <c r="AU290" s="262" t="s">
        <v>85</v>
      </c>
      <c r="AV290" s="14" t="s">
        <v>85</v>
      </c>
      <c r="AW290" s="14" t="s">
        <v>32</v>
      </c>
      <c r="AX290" s="14" t="s">
        <v>83</v>
      </c>
      <c r="AY290" s="262" t="s">
        <v>349</v>
      </c>
    </row>
    <row r="291" s="2" customFormat="1" ht="16.5" customHeight="1">
      <c r="A291" s="38"/>
      <c r="B291" s="39"/>
      <c r="C291" s="275" t="s">
        <v>531</v>
      </c>
      <c r="D291" s="275" t="s">
        <v>419</v>
      </c>
      <c r="E291" s="276" t="s">
        <v>532</v>
      </c>
      <c r="F291" s="277" t="s">
        <v>533</v>
      </c>
      <c r="G291" s="278" t="s">
        <v>354</v>
      </c>
      <c r="H291" s="279">
        <v>276.82499999999999</v>
      </c>
      <c r="I291" s="280"/>
      <c r="J291" s="281">
        <f>ROUND(I291*H291,2)</f>
        <v>0</v>
      </c>
      <c r="K291" s="277" t="s">
        <v>355</v>
      </c>
      <c r="L291" s="282"/>
      <c r="M291" s="283" t="s">
        <v>1</v>
      </c>
      <c r="N291" s="284" t="s">
        <v>41</v>
      </c>
      <c r="O291" s="91"/>
      <c r="P291" s="237">
        <f>O291*H291</f>
        <v>0</v>
      </c>
      <c r="Q291" s="237">
        <v>0.00040000000000000002</v>
      </c>
      <c r="R291" s="237">
        <f>Q291*H291</f>
        <v>0.11073</v>
      </c>
      <c r="S291" s="237">
        <v>0</v>
      </c>
      <c r="T291" s="238">
        <f>S291*H291</f>
        <v>0</v>
      </c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R291" s="239" t="s">
        <v>396</v>
      </c>
      <c r="AT291" s="239" t="s">
        <v>419</v>
      </c>
      <c r="AU291" s="239" t="s">
        <v>85</v>
      </c>
      <c r="AY291" s="17" t="s">
        <v>349</v>
      </c>
      <c r="BE291" s="240">
        <f>IF(N291="základní",J291,0)</f>
        <v>0</v>
      </c>
      <c r="BF291" s="240">
        <f>IF(N291="snížená",J291,0)</f>
        <v>0</v>
      </c>
      <c r="BG291" s="240">
        <f>IF(N291="zákl. přenesená",J291,0)</f>
        <v>0</v>
      </c>
      <c r="BH291" s="240">
        <f>IF(N291="sníž. přenesená",J291,0)</f>
        <v>0</v>
      </c>
      <c r="BI291" s="240">
        <f>IF(N291="nulová",J291,0)</f>
        <v>0</v>
      </c>
      <c r="BJ291" s="17" t="s">
        <v>83</v>
      </c>
      <c r="BK291" s="240">
        <f>ROUND(I291*H291,2)</f>
        <v>0</v>
      </c>
      <c r="BL291" s="17" t="s">
        <v>356</v>
      </c>
      <c r="BM291" s="239" t="s">
        <v>534</v>
      </c>
    </row>
    <row r="292" s="14" customFormat="1">
      <c r="A292" s="14"/>
      <c r="B292" s="252"/>
      <c r="C292" s="253"/>
      <c r="D292" s="243" t="s">
        <v>358</v>
      </c>
      <c r="E292" s="253"/>
      <c r="F292" s="254" t="s">
        <v>535</v>
      </c>
      <c r="G292" s="253"/>
      <c r="H292" s="256">
        <v>276.82499999999999</v>
      </c>
      <c r="I292" s="257"/>
      <c r="J292" s="253"/>
      <c r="K292" s="253"/>
      <c r="L292" s="258"/>
      <c r="M292" s="259"/>
      <c r="N292" s="260"/>
      <c r="O292" s="260"/>
      <c r="P292" s="260"/>
      <c r="Q292" s="260"/>
      <c r="R292" s="260"/>
      <c r="S292" s="260"/>
      <c r="T292" s="261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62" t="s">
        <v>358</v>
      </c>
      <c r="AU292" s="262" t="s">
        <v>85</v>
      </c>
      <c r="AV292" s="14" t="s">
        <v>85</v>
      </c>
      <c r="AW292" s="14" t="s">
        <v>4</v>
      </c>
      <c r="AX292" s="14" t="s">
        <v>83</v>
      </c>
      <c r="AY292" s="262" t="s">
        <v>349</v>
      </c>
    </row>
    <row r="293" s="2" customFormat="1" ht="16.5" customHeight="1">
      <c r="A293" s="38"/>
      <c r="B293" s="39"/>
      <c r="C293" s="228" t="s">
        <v>536</v>
      </c>
      <c r="D293" s="228" t="s">
        <v>351</v>
      </c>
      <c r="E293" s="229" t="s">
        <v>537</v>
      </c>
      <c r="F293" s="230" t="s">
        <v>538</v>
      </c>
      <c r="G293" s="231" t="s">
        <v>363</v>
      </c>
      <c r="H293" s="232">
        <v>11.336</v>
      </c>
      <c r="I293" s="233"/>
      <c r="J293" s="234">
        <f>ROUND(I293*H293,2)</f>
        <v>0</v>
      </c>
      <c r="K293" s="230" t="s">
        <v>355</v>
      </c>
      <c r="L293" s="44"/>
      <c r="M293" s="235" t="s">
        <v>1</v>
      </c>
      <c r="N293" s="236" t="s">
        <v>41</v>
      </c>
      <c r="O293" s="91"/>
      <c r="P293" s="237">
        <f>O293*H293</f>
        <v>0</v>
      </c>
      <c r="Q293" s="237">
        <v>1.837</v>
      </c>
      <c r="R293" s="237">
        <f>Q293*H293</f>
        <v>20.824231999999999</v>
      </c>
      <c r="S293" s="237">
        <v>0</v>
      </c>
      <c r="T293" s="238">
        <f>S293*H293</f>
        <v>0</v>
      </c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R293" s="239" t="s">
        <v>356</v>
      </c>
      <c r="AT293" s="239" t="s">
        <v>351</v>
      </c>
      <c r="AU293" s="239" t="s">
        <v>85</v>
      </c>
      <c r="AY293" s="17" t="s">
        <v>349</v>
      </c>
      <c r="BE293" s="240">
        <f>IF(N293="základní",J293,0)</f>
        <v>0</v>
      </c>
      <c r="BF293" s="240">
        <f>IF(N293="snížená",J293,0)</f>
        <v>0</v>
      </c>
      <c r="BG293" s="240">
        <f>IF(N293="zákl. přenesená",J293,0)</f>
        <v>0</v>
      </c>
      <c r="BH293" s="240">
        <f>IF(N293="sníž. přenesená",J293,0)</f>
        <v>0</v>
      </c>
      <c r="BI293" s="240">
        <f>IF(N293="nulová",J293,0)</f>
        <v>0</v>
      </c>
      <c r="BJ293" s="17" t="s">
        <v>83</v>
      </c>
      <c r="BK293" s="240">
        <f>ROUND(I293*H293,2)</f>
        <v>0</v>
      </c>
      <c r="BL293" s="17" t="s">
        <v>356</v>
      </c>
      <c r="BM293" s="239" t="s">
        <v>539</v>
      </c>
    </row>
    <row r="294" s="13" customFormat="1">
      <c r="A294" s="13"/>
      <c r="B294" s="241"/>
      <c r="C294" s="242"/>
      <c r="D294" s="243" t="s">
        <v>358</v>
      </c>
      <c r="E294" s="244" t="s">
        <v>1</v>
      </c>
      <c r="F294" s="245" t="s">
        <v>359</v>
      </c>
      <c r="G294" s="242"/>
      <c r="H294" s="244" t="s">
        <v>1</v>
      </c>
      <c r="I294" s="246"/>
      <c r="J294" s="242"/>
      <c r="K294" s="242"/>
      <c r="L294" s="247"/>
      <c r="M294" s="248"/>
      <c r="N294" s="249"/>
      <c r="O294" s="249"/>
      <c r="P294" s="249"/>
      <c r="Q294" s="249"/>
      <c r="R294" s="249"/>
      <c r="S294" s="249"/>
      <c r="T294" s="250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51" t="s">
        <v>358</v>
      </c>
      <c r="AU294" s="251" t="s">
        <v>85</v>
      </c>
      <c r="AV294" s="13" t="s">
        <v>83</v>
      </c>
      <c r="AW294" s="13" t="s">
        <v>32</v>
      </c>
      <c r="AX294" s="13" t="s">
        <v>76</v>
      </c>
      <c r="AY294" s="251" t="s">
        <v>349</v>
      </c>
    </row>
    <row r="295" s="13" customFormat="1">
      <c r="A295" s="13"/>
      <c r="B295" s="241"/>
      <c r="C295" s="242"/>
      <c r="D295" s="243" t="s">
        <v>358</v>
      </c>
      <c r="E295" s="244" t="s">
        <v>1</v>
      </c>
      <c r="F295" s="245" t="s">
        <v>540</v>
      </c>
      <c r="G295" s="242"/>
      <c r="H295" s="244" t="s">
        <v>1</v>
      </c>
      <c r="I295" s="246"/>
      <c r="J295" s="242"/>
      <c r="K295" s="242"/>
      <c r="L295" s="247"/>
      <c r="M295" s="248"/>
      <c r="N295" s="249"/>
      <c r="O295" s="249"/>
      <c r="P295" s="249"/>
      <c r="Q295" s="249"/>
      <c r="R295" s="249"/>
      <c r="S295" s="249"/>
      <c r="T295" s="250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51" t="s">
        <v>358</v>
      </c>
      <c r="AU295" s="251" t="s">
        <v>85</v>
      </c>
      <c r="AV295" s="13" t="s">
        <v>83</v>
      </c>
      <c r="AW295" s="13" t="s">
        <v>32</v>
      </c>
      <c r="AX295" s="13" t="s">
        <v>76</v>
      </c>
      <c r="AY295" s="251" t="s">
        <v>349</v>
      </c>
    </row>
    <row r="296" s="13" customFormat="1">
      <c r="A296" s="13"/>
      <c r="B296" s="241"/>
      <c r="C296" s="242"/>
      <c r="D296" s="243" t="s">
        <v>358</v>
      </c>
      <c r="E296" s="244" t="s">
        <v>1</v>
      </c>
      <c r="F296" s="245" t="s">
        <v>541</v>
      </c>
      <c r="G296" s="242"/>
      <c r="H296" s="244" t="s">
        <v>1</v>
      </c>
      <c r="I296" s="246"/>
      <c r="J296" s="242"/>
      <c r="K296" s="242"/>
      <c r="L296" s="247"/>
      <c r="M296" s="248"/>
      <c r="N296" s="249"/>
      <c r="O296" s="249"/>
      <c r="P296" s="249"/>
      <c r="Q296" s="249"/>
      <c r="R296" s="249"/>
      <c r="S296" s="249"/>
      <c r="T296" s="250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51" t="s">
        <v>358</v>
      </c>
      <c r="AU296" s="251" t="s">
        <v>85</v>
      </c>
      <c r="AV296" s="13" t="s">
        <v>83</v>
      </c>
      <c r="AW296" s="13" t="s">
        <v>32</v>
      </c>
      <c r="AX296" s="13" t="s">
        <v>76</v>
      </c>
      <c r="AY296" s="251" t="s">
        <v>349</v>
      </c>
    </row>
    <row r="297" s="14" customFormat="1">
      <c r="A297" s="14"/>
      <c r="B297" s="252"/>
      <c r="C297" s="253"/>
      <c r="D297" s="243" t="s">
        <v>358</v>
      </c>
      <c r="E297" s="254" t="s">
        <v>1</v>
      </c>
      <c r="F297" s="255" t="s">
        <v>145</v>
      </c>
      <c r="G297" s="253"/>
      <c r="H297" s="256">
        <v>11.336</v>
      </c>
      <c r="I297" s="257"/>
      <c r="J297" s="253"/>
      <c r="K297" s="253"/>
      <c r="L297" s="258"/>
      <c r="M297" s="259"/>
      <c r="N297" s="260"/>
      <c r="O297" s="260"/>
      <c r="P297" s="260"/>
      <c r="Q297" s="260"/>
      <c r="R297" s="260"/>
      <c r="S297" s="260"/>
      <c r="T297" s="261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62" t="s">
        <v>358</v>
      </c>
      <c r="AU297" s="262" t="s">
        <v>85</v>
      </c>
      <c r="AV297" s="14" t="s">
        <v>85</v>
      </c>
      <c r="AW297" s="14" t="s">
        <v>32</v>
      </c>
      <c r="AX297" s="14" t="s">
        <v>83</v>
      </c>
      <c r="AY297" s="262" t="s">
        <v>349</v>
      </c>
    </row>
    <row r="298" s="12" customFormat="1" ht="22.8" customHeight="1">
      <c r="A298" s="12"/>
      <c r="B298" s="212"/>
      <c r="C298" s="213"/>
      <c r="D298" s="214" t="s">
        <v>75</v>
      </c>
      <c r="E298" s="226" t="s">
        <v>233</v>
      </c>
      <c r="F298" s="226" t="s">
        <v>542</v>
      </c>
      <c r="G298" s="213"/>
      <c r="H298" s="213"/>
      <c r="I298" s="216"/>
      <c r="J298" s="227">
        <f>BK298</f>
        <v>0</v>
      </c>
      <c r="K298" s="213"/>
      <c r="L298" s="218"/>
      <c r="M298" s="219"/>
      <c r="N298" s="220"/>
      <c r="O298" s="220"/>
      <c r="P298" s="221">
        <f>SUM(P299:P350)</f>
        <v>0</v>
      </c>
      <c r="Q298" s="220"/>
      <c r="R298" s="221">
        <f>SUM(R299:R350)</f>
        <v>0.064559599999999995</v>
      </c>
      <c r="S298" s="220"/>
      <c r="T298" s="222">
        <f>SUM(T299:T350)</f>
        <v>0</v>
      </c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R298" s="223" t="s">
        <v>83</v>
      </c>
      <c r="AT298" s="224" t="s">
        <v>75</v>
      </c>
      <c r="AU298" s="224" t="s">
        <v>83</v>
      </c>
      <c r="AY298" s="223" t="s">
        <v>349</v>
      </c>
      <c r="BK298" s="225">
        <f>SUM(BK299:BK350)</f>
        <v>0</v>
      </c>
    </row>
    <row r="299" s="2" customFormat="1" ht="33" customHeight="1">
      <c r="A299" s="38"/>
      <c r="B299" s="39"/>
      <c r="C299" s="228" t="s">
        <v>543</v>
      </c>
      <c r="D299" s="228" t="s">
        <v>351</v>
      </c>
      <c r="E299" s="229" t="s">
        <v>544</v>
      </c>
      <c r="F299" s="230" t="s">
        <v>545</v>
      </c>
      <c r="G299" s="231" t="s">
        <v>354</v>
      </c>
      <c r="H299" s="232">
        <v>665.35699999999997</v>
      </c>
      <c r="I299" s="233"/>
      <c r="J299" s="234">
        <f>ROUND(I299*H299,2)</f>
        <v>0</v>
      </c>
      <c r="K299" s="230" t="s">
        <v>355</v>
      </c>
      <c r="L299" s="44"/>
      <c r="M299" s="235" t="s">
        <v>1</v>
      </c>
      <c r="N299" s="236" t="s">
        <v>41</v>
      </c>
      <c r="O299" s="91"/>
      <c r="P299" s="237">
        <f>O299*H299</f>
        <v>0</v>
      </c>
      <c r="Q299" s="237">
        <v>0</v>
      </c>
      <c r="R299" s="237">
        <f>Q299*H299</f>
        <v>0</v>
      </c>
      <c r="S299" s="237">
        <v>0</v>
      </c>
      <c r="T299" s="238">
        <f>S299*H299</f>
        <v>0</v>
      </c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R299" s="239" t="s">
        <v>356</v>
      </c>
      <c r="AT299" s="239" t="s">
        <v>351</v>
      </c>
      <c r="AU299" s="239" t="s">
        <v>85</v>
      </c>
      <c r="AY299" s="17" t="s">
        <v>349</v>
      </c>
      <c r="BE299" s="240">
        <f>IF(N299="základní",J299,0)</f>
        <v>0</v>
      </c>
      <c r="BF299" s="240">
        <f>IF(N299="snížená",J299,0)</f>
        <v>0</v>
      </c>
      <c r="BG299" s="240">
        <f>IF(N299="zákl. přenesená",J299,0)</f>
        <v>0</v>
      </c>
      <c r="BH299" s="240">
        <f>IF(N299="sníž. přenesená",J299,0)</f>
        <v>0</v>
      </c>
      <c r="BI299" s="240">
        <f>IF(N299="nulová",J299,0)</f>
        <v>0</v>
      </c>
      <c r="BJ299" s="17" t="s">
        <v>83</v>
      </c>
      <c r="BK299" s="240">
        <f>ROUND(I299*H299,2)</f>
        <v>0</v>
      </c>
      <c r="BL299" s="17" t="s">
        <v>356</v>
      </c>
      <c r="BM299" s="239" t="s">
        <v>546</v>
      </c>
    </row>
    <row r="300" s="13" customFormat="1">
      <c r="A300" s="13"/>
      <c r="B300" s="241"/>
      <c r="C300" s="242"/>
      <c r="D300" s="243" t="s">
        <v>358</v>
      </c>
      <c r="E300" s="244" t="s">
        <v>1</v>
      </c>
      <c r="F300" s="245" t="s">
        <v>359</v>
      </c>
      <c r="G300" s="242"/>
      <c r="H300" s="244" t="s">
        <v>1</v>
      </c>
      <c r="I300" s="246"/>
      <c r="J300" s="242"/>
      <c r="K300" s="242"/>
      <c r="L300" s="247"/>
      <c r="M300" s="248"/>
      <c r="N300" s="249"/>
      <c r="O300" s="249"/>
      <c r="P300" s="249"/>
      <c r="Q300" s="249"/>
      <c r="R300" s="249"/>
      <c r="S300" s="249"/>
      <c r="T300" s="250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51" t="s">
        <v>358</v>
      </c>
      <c r="AU300" s="251" t="s">
        <v>85</v>
      </c>
      <c r="AV300" s="13" t="s">
        <v>83</v>
      </c>
      <c r="AW300" s="13" t="s">
        <v>32</v>
      </c>
      <c r="AX300" s="13" t="s">
        <v>76</v>
      </c>
      <c r="AY300" s="251" t="s">
        <v>349</v>
      </c>
    </row>
    <row r="301" s="13" customFormat="1">
      <c r="A301" s="13"/>
      <c r="B301" s="241"/>
      <c r="C301" s="242"/>
      <c r="D301" s="243" t="s">
        <v>358</v>
      </c>
      <c r="E301" s="244" t="s">
        <v>1</v>
      </c>
      <c r="F301" s="245" t="s">
        <v>547</v>
      </c>
      <c r="G301" s="242"/>
      <c r="H301" s="244" t="s">
        <v>1</v>
      </c>
      <c r="I301" s="246"/>
      <c r="J301" s="242"/>
      <c r="K301" s="242"/>
      <c r="L301" s="247"/>
      <c r="M301" s="248"/>
      <c r="N301" s="249"/>
      <c r="O301" s="249"/>
      <c r="P301" s="249"/>
      <c r="Q301" s="249"/>
      <c r="R301" s="249"/>
      <c r="S301" s="249"/>
      <c r="T301" s="250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51" t="s">
        <v>358</v>
      </c>
      <c r="AU301" s="251" t="s">
        <v>85</v>
      </c>
      <c r="AV301" s="13" t="s">
        <v>83</v>
      </c>
      <c r="AW301" s="13" t="s">
        <v>32</v>
      </c>
      <c r="AX301" s="13" t="s">
        <v>76</v>
      </c>
      <c r="AY301" s="251" t="s">
        <v>349</v>
      </c>
    </row>
    <row r="302" s="14" customFormat="1">
      <c r="A302" s="14"/>
      <c r="B302" s="252"/>
      <c r="C302" s="253"/>
      <c r="D302" s="243" t="s">
        <v>358</v>
      </c>
      <c r="E302" s="254" t="s">
        <v>1</v>
      </c>
      <c r="F302" s="255" t="s">
        <v>293</v>
      </c>
      <c r="G302" s="253"/>
      <c r="H302" s="256">
        <v>665.35699999999997</v>
      </c>
      <c r="I302" s="257"/>
      <c r="J302" s="253"/>
      <c r="K302" s="253"/>
      <c r="L302" s="258"/>
      <c r="M302" s="259"/>
      <c r="N302" s="260"/>
      <c r="O302" s="260"/>
      <c r="P302" s="260"/>
      <c r="Q302" s="260"/>
      <c r="R302" s="260"/>
      <c r="S302" s="260"/>
      <c r="T302" s="261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62" t="s">
        <v>358</v>
      </c>
      <c r="AU302" s="262" t="s">
        <v>85</v>
      </c>
      <c r="AV302" s="14" t="s">
        <v>85</v>
      </c>
      <c r="AW302" s="14" t="s">
        <v>32</v>
      </c>
      <c r="AX302" s="14" t="s">
        <v>83</v>
      </c>
      <c r="AY302" s="262" t="s">
        <v>349</v>
      </c>
    </row>
    <row r="303" s="2" customFormat="1" ht="37.8" customHeight="1">
      <c r="A303" s="38"/>
      <c r="B303" s="39"/>
      <c r="C303" s="228" t="s">
        <v>548</v>
      </c>
      <c r="D303" s="228" t="s">
        <v>351</v>
      </c>
      <c r="E303" s="229" t="s">
        <v>549</v>
      </c>
      <c r="F303" s="230" t="s">
        <v>550</v>
      </c>
      <c r="G303" s="231" t="s">
        <v>354</v>
      </c>
      <c r="H303" s="232">
        <v>29941.064999999999</v>
      </c>
      <c r="I303" s="233"/>
      <c r="J303" s="234">
        <f>ROUND(I303*H303,2)</f>
        <v>0</v>
      </c>
      <c r="K303" s="230" t="s">
        <v>355</v>
      </c>
      <c r="L303" s="44"/>
      <c r="M303" s="235" t="s">
        <v>1</v>
      </c>
      <c r="N303" s="236" t="s">
        <v>41</v>
      </c>
      <c r="O303" s="91"/>
      <c r="P303" s="237">
        <f>O303*H303</f>
        <v>0</v>
      </c>
      <c r="Q303" s="237">
        <v>0</v>
      </c>
      <c r="R303" s="237">
        <f>Q303*H303</f>
        <v>0</v>
      </c>
      <c r="S303" s="237">
        <v>0</v>
      </c>
      <c r="T303" s="238">
        <f>S303*H303</f>
        <v>0</v>
      </c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R303" s="239" t="s">
        <v>356</v>
      </c>
      <c r="AT303" s="239" t="s">
        <v>351</v>
      </c>
      <c r="AU303" s="239" t="s">
        <v>85</v>
      </c>
      <c r="AY303" s="17" t="s">
        <v>349</v>
      </c>
      <c r="BE303" s="240">
        <f>IF(N303="základní",J303,0)</f>
        <v>0</v>
      </c>
      <c r="BF303" s="240">
        <f>IF(N303="snížená",J303,0)</f>
        <v>0</v>
      </c>
      <c r="BG303" s="240">
        <f>IF(N303="zákl. přenesená",J303,0)</f>
        <v>0</v>
      </c>
      <c r="BH303" s="240">
        <f>IF(N303="sníž. přenesená",J303,0)</f>
        <v>0</v>
      </c>
      <c r="BI303" s="240">
        <f>IF(N303="nulová",J303,0)</f>
        <v>0</v>
      </c>
      <c r="BJ303" s="17" t="s">
        <v>83</v>
      </c>
      <c r="BK303" s="240">
        <f>ROUND(I303*H303,2)</f>
        <v>0</v>
      </c>
      <c r="BL303" s="17" t="s">
        <v>356</v>
      </c>
      <c r="BM303" s="239" t="s">
        <v>551</v>
      </c>
    </row>
    <row r="304" s="13" customFormat="1">
      <c r="A304" s="13"/>
      <c r="B304" s="241"/>
      <c r="C304" s="242"/>
      <c r="D304" s="243" t="s">
        <v>358</v>
      </c>
      <c r="E304" s="244" t="s">
        <v>1</v>
      </c>
      <c r="F304" s="245" t="s">
        <v>552</v>
      </c>
      <c r="G304" s="242"/>
      <c r="H304" s="244" t="s">
        <v>1</v>
      </c>
      <c r="I304" s="246"/>
      <c r="J304" s="242"/>
      <c r="K304" s="242"/>
      <c r="L304" s="247"/>
      <c r="M304" s="248"/>
      <c r="N304" s="249"/>
      <c r="O304" s="249"/>
      <c r="P304" s="249"/>
      <c r="Q304" s="249"/>
      <c r="R304" s="249"/>
      <c r="S304" s="249"/>
      <c r="T304" s="250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51" t="s">
        <v>358</v>
      </c>
      <c r="AU304" s="251" t="s">
        <v>85</v>
      </c>
      <c r="AV304" s="13" t="s">
        <v>83</v>
      </c>
      <c r="AW304" s="13" t="s">
        <v>32</v>
      </c>
      <c r="AX304" s="13" t="s">
        <v>76</v>
      </c>
      <c r="AY304" s="251" t="s">
        <v>349</v>
      </c>
    </row>
    <row r="305" s="14" customFormat="1">
      <c r="A305" s="14"/>
      <c r="B305" s="252"/>
      <c r="C305" s="253"/>
      <c r="D305" s="243" t="s">
        <v>358</v>
      </c>
      <c r="E305" s="263" t="s">
        <v>1</v>
      </c>
      <c r="F305" s="254" t="s">
        <v>295</v>
      </c>
      <c r="G305" s="253"/>
      <c r="H305" s="256">
        <v>665.35699999999997</v>
      </c>
      <c r="I305" s="257"/>
      <c r="J305" s="253"/>
      <c r="K305" s="253"/>
      <c r="L305" s="258"/>
      <c r="M305" s="259"/>
      <c r="N305" s="260"/>
      <c r="O305" s="260"/>
      <c r="P305" s="260"/>
      <c r="Q305" s="260"/>
      <c r="R305" s="260"/>
      <c r="S305" s="260"/>
      <c r="T305" s="261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62" t="s">
        <v>358</v>
      </c>
      <c r="AU305" s="262" t="s">
        <v>85</v>
      </c>
      <c r="AV305" s="14" t="s">
        <v>85</v>
      </c>
      <c r="AW305" s="14" t="s">
        <v>32</v>
      </c>
      <c r="AX305" s="14" t="s">
        <v>76</v>
      </c>
      <c r="AY305" s="262" t="s">
        <v>349</v>
      </c>
    </row>
    <row r="306" s="15" customFormat="1">
      <c r="A306" s="15"/>
      <c r="B306" s="264"/>
      <c r="C306" s="265"/>
      <c r="D306" s="243" t="s">
        <v>358</v>
      </c>
      <c r="E306" s="266" t="s">
        <v>1</v>
      </c>
      <c r="F306" s="267" t="s">
        <v>377</v>
      </c>
      <c r="G306" s="265"/>
      <c r="H306" s="268">
        <v>665.35699999999997</v>
      </c>
      <c r="I306" s="269"/>
      <c r="J306" s="265"/>
      <c r="K306" s="265"/>
      <c r="L306" s="270"/>
      <c r="M306" s="271"/>
      <c r="N306" s="272"/>
      <c r="O306" s="272"/>
      <c r="P306" s="272"/>
      <c r="Q306" s="272"/>
      <c r="R306" s="272"/>
      <c r="S306" s="272"/>
      <c r="T306" s="273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T306" s="274" t="s">
        <v>358</v>
      </c>
      <c r="AU306" s="274" t="s">
        <v>85</v>
      </c>
      <c r="AV306" s="15" t="s">
        <v>356</v>
      </c>
      <c r="AW306" s="15" t="s">
        <v>32</v>
      </c>
      <c r="AX306" s="15" t="s">
        <v>83</v>
      </c>
      <c r="AY306" s="274" t="s">
        <v>349</v>
      </c>
    </row>
    <row r="307" s="14" customFormat="1">
      <c r="A307" s="14"/>
      <c r="B307" s="252"/>
      <c r="C307" s="253"/>
      <c r="D307" s="243" t="s">
        <v>358</v>
      </c>
      <c r="E307" s="253"/>
      <c r="F307" s="254" t="s">
        <v>553</v>
      </c>
      <c r="G307" s="253"/>
      <c r="H307" s="256">
        <v>29941.064999999999</v>
      </c>
      <c r="I307" s="257"/>
      <c r="J307" s="253"/>
      <c r="K307" s="253"/>
      <c r="L307" s="258"/>
      <c r="M307" s="259"/>
      <c r="N307" s="260"/>
      <c r="O307" s="260"/>
      <c r="P307" s="260"/>
      <c r="Q307" s="260"/>
      <c r="R307" s="260"/>
      <c r="S307" s="260"/>
      <c r="T307" s="261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62" t="s">
        <v>358</v>
      </c>
      <c r="AU307" s="262" t="s">
        <v>85</v>
      </c>
      <c r="AV307" s="14" t="s">
        <v>85</v>
      </c>
      <c r="AW307" s="14" t="s">
        <v>4</v>
      </c>
      <c r="AX307" s="14" t="s">
        <v>83</v>
      </c>
      <c r="AY307" s="262" t="s">
        <v>349</v>
      </c>
    </row>
    <row r="308" s="2" customFormat="1" ht="44.25" customHeight="1">
      <c r="A308" s="38"/>
      <c r="B308" s="39"/>
      <c r="C308" s="228" t="s">
        <v>554</v>
      </c>
      <c r="D308" s="228" t="s">
        <v>351</v>
      </c>
      <c r="E308" s="229" t="s">
        <v>555</v>
      </c>
      <c r="F308" s="230" t="s">
        <v>556</v>
      </c>
      <c r="G308" s="231" t="s">
        <v>416</v>
      </c>
      <c r="H308" s="232">
        <v>2</v>
      </c>
      <c r="I308" s="233"/>
      <c r="J308" s="234">
        <f>ROUND(I308*H308,2)</f>
        <v>0</v>
      </c>
      <c r="K308" s="230" t="s">
        <v>355</v>
      </c>
      <c r="L308" s="44"/>
      <c r="M308" s="235" t="s">
        <v>1</v>
      </c>
      <c r="N308" s="236" t="s">
        <v>41</v>
      </c>
      <c r="O308" s="91"/>
      <c r="P308" s="237">
        <f>O308*H308</f>
        <v>0</v>
      </c>
      <c r="Q308" s="237">
        <v>0</v>
      </c>
      <c r="R308" s="237">
        <f>Q308*H308</f>
        <v>0</v>
      </c>
      <c r="S308" s="237">
        <v>0</v>
      </c>
      <c r="T308" s="238">
        <f>S308*H308</f>
        <v>0</v>
      </c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R308" s="239" t="s">
        <v>356</v>
      </c>
      <c r="AT308" s="239" t="s">
        <v>351</v>
      </c>
      <c r="AU308" s="239" t="s">
        <v>85</v>
      </c>
      <c r="AY308" s="17" t="s">
        <v>349</v>
      </c>
      <c r="BE308" s="240">
        <f>IF(N308="základní",J308,0)</f>
        <v>0</v>
      </c>
      <c r="BF308" s="240">
        <f>IF(N308="snížená",J308,0)</f>
        <v>0</v>
      </c>
      <c r="BG308" s="240">
        <f>IF(N308="zákl. přenesená",J308,0)</f>
        <v>0</v>
      </c>
      <c r="BH308" s="240">
        <f>IF(N308="sníž. přenesená",J308,0)</f>
        <v>0</v>
      </c>
      <c r="BI308" s="240">
        <f>IF(N308="nulová",J308,0)</f>
        <v>0</v>
      </c>
      <c r="BJ308" s="17" t="s">
        <v>83</v>
      </c>
      <c r="BK308" s="240">
        <f>ROUND(I308*H308,2)</f>
        <v>0</v>
      </c>
      <c r="BL308" s="17" t="s">
        <v>356</v>
      </c>
      <c r="BM308" s="239" t="s">
        <v>557</v>
      </c>
    </row>
    <row r="309" s="2" customFormat="1" ht="33" customHeight="1">
      <c r="A309" s="38"/>
      <c r="B309" s="39"/>
      <c r="C309" s="228" t="s">
        <v>558</v>
      </c>
      <c r="D309" s="228" t="s">
        <v>351</v>
      </c>
      <c r="E309" s="229" t="s">
        <v>559</v>
      </c>
      <c r="F309" s="230" t="s">
        <v>560</v>
      </c>
      <c r="G309" s="231" t="s">
        <v>354</v>
      </c>
      <c r="H309" s="232">
        <v>665.35699999999997</v>
      </c>
      <c r="I309" s="233"/>
      <c r="J309" s="234">
        <f>ROUND(I309*H309,2)</f>
        <v>0</v>
      </c>
      <c r="K309" s="230" t="s">
        <v>355</v>
      </c>
      <c r="L309" s="44"/>
      <c r="M309" s="235" t="s">
        <v>1</v>
      </c>
      <c r="N309" s="236" t="s">
        <v>41</v>
      </c>
      <c r="O309" s="91"/>
      <c r="P309" s="237">
        <f>O309*H309</f>
        <v>0</v>
      </c>
      <c r="Q309" s="237">
        <v>0</v>
      </c>
      <c r="R309" s="237">
        <f>Q309*H309</f>
        <v>0</v>
      </c>
      <c r="S309" s="237">
        <v>0</v>
      </c>
      <c r="T309" s="238">
        <f>S309*H309</f>
        <v>0</v>
      </c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R309" s="239" t="s">
        <v>356</v>
      </c>
      <c r="AT309" s="239" t="s">
        <v>351</v>
      </c>
      <c r="AU309" s="239" t="s">
        <v>85</v>
      </c>
      <c r="AY309" s="17" t="s">
        <v>349</v>
      </c>
      <c r="BE309" s="240">
        <f>IF(N309="základní",J309,0)</f>
        <v>0</v>
      </c>
      <c r="BF309" s="240">
        <f>IF(N309="snížená",J309,0)</f>
        <v>0</v>
      </c>
      <c r="BG309" s="240">
        <f>IF(N309="zákl. přenesená",J309,0)</f>
        <v>0</v>
      </c>
      <c r="BH309" s="240">
        <f>IF(N309="sníž. přenesená",J309,0)</f>
        <v>0</v>
      </c>
      <c r="BI309" s="240">
        <f>IF(N309="nulová",J309,0)</f>
        <v>0</v>
      </c>
      <c r="BJ309" s="17" t="s">
        <v>83</v>
      </c>
      <c r="BK309" s="240">
        <f>ROUND(I309*H309,2)</f>
        <v>0</v>
      </c>
      <c r="BL309" s="17" t="s">
        <v>356</v>
      </c>
      <c r="BM309" s="239" t="s">
        <v>561</v>
      </c>
    </row>
    <row r="310" s="13" customFormat="1">
      <c r="A310" s="13"/>
      <c r="B310" s="241"/>
      <c r="C310" s="242"/>
      <c r="D310" s="243" t="s">
        <v>358</v>
      </c>
      <c r="E310" s="244" t="s">
        <v>1</v>
      </c>
      <c r="F310" s="245" t="s">
        <v>359</v>
      </c>
      <c r="G310" s="242"/>
      <c r="H310" s="244" t="s">
        <v>1</v>
      </c>
      <c r="I310" s="246"/>
      <c r="J310" s="242"/>
      <c r="K310" s="242"/>
      <c r="L310" s="247"/>
      <c r="M310" s="248"/>
      <c r="N310" s="249"/>
      <c r="O310" s="249"/>
      <c r="P310" s="249"/>
      <c r="Q310" s="249"/>
      <c r="R310" s="249"/>
      <c r="S310" s="249"/>
      <c r="T310" s="250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51" t="s">
        <v>358</v>
      </c>
      <c r="AU310" s="251" t="s">
        <v>85</v>
      </c>
      <c r="AV310" s="13" t="s">
        <v>83</v>
      </c>
      <c r="AW310" s="13" t="s">
        <v>32</v>
      </c>
      <c r="AX310" s="13" t="s">
        <v>76</v>
      </c>
      <c r="AY310" s="251" t="s">
        <v>349</v>
      </c>
    </row>
    <row r="311" s="13" customFormat="1">
      <c r="A311" s="13"/>
      <c r="B311" s="241"/>
      <c r="C311" s="242"/>
      <c r="D311" s="243" t="s">
        <v>358</v>
      </c>
      <c r="E311" s="244" t="s">
        <v>1</v>
      </c>
      <c r="F311" s="245" t="s">
        <v>547</v>
      </c>
      <c r="G311" s="242"/>
      <c r="H311" s="244" t="s">
        <v>1</v>
      </c>
      <c r="I311" s="246"/>
      <c r="J311" s="242"/>
      <c r="K311" s="242"/>
      <c r="L311" s="247"/>
      <c r="M311" s="248"/>
      <c r="N311" s="249"/>
      <c r="O311" s="249"/>
      <c r="P311" s="249"/>
      <c r="Q311" s="249"/>
      <c r="R311" s="249"/>
      <c r="S311" s="249"/>
      <c r="T311" s="250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51" t="s">
        <v>358</v>
      </c>
      <c r="AU311" s="251" t="s">
        <v>85</v>
      </c>
      <c r="AV311" s="13" t="s">
        <v>83</v>
      </c>
      <c r="AW311" s="13" t="s">
        <v>32</v>
      </c>
      <c r="AX311" s="13" t="s">
        <v>76</v>
      </c>
      <c r="AY311" s="251" t="s">
        <v>349</v>
      </c>
    </row>
    <row r="312" s="14" customFormat="1">
      <c r="A312" s="14"/>
      <c r="B312" s="252"/>
      <c r="C312" s="253"/>
      <c r="D312" s="243" t="s">
        <v>358</v>
      </c>
      <c r="E312" s="254" t="s">
        <v>1</v>
      </c>
      <c r="F312" s="255" t="s">
        <v>293</v>
      </c>
      <c r="G312" s="253"/>
      <c r="H312" s="256">
        <v>665.35699999999997</v>
      </c>
      <c r="I312" s="257"/>
      <c r="J312" s="253"/>
      <c r="K312" s="253"/>
      <c r="L312" s="258"/>
      <c r="M312" s="259"/>
      <c r="N312" s="260"/>
      <c r="O312" s="260"/>
      <c r="P312" s="260"/>
      <c r="Q312" s="260"/>
      <c r="R312" s="260"/>
      <c r="S312" s="260"/>
      <c r="T312" s="261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62" t="s">
        <v>358</v>
      </c>
      <c r="AU312" s="262" t="s">
        <v>85</v>
      </c>
      <c r="AV312" s="14" t="s">
        <v>85</v>
      </c>
      <c r="AW312" s="14" t="s">
        <v>32</v>
      </c>
      <c r="AX312" s="14" t="s">
        <v>83</v>
      </c>
      <c r="AY312" s="262" t="s">
        <v>349</v>
      </c>
    </row>
    <row r="313" s="2" customFormat="1" ht="33" customHeight="1">
      <c r="A313" s="38"/>
      <c r="B313" s="39"/>
      <c r="C313" s="228" t="s">
        <v>562</v>
      </c>
      <c r="D313" s="228" t="s">
        <v>351</v>
      </c>
      <c r="E313" s="229" t="s">
        <v>563</v>
      </c>
      <c r="F313" s="230" t="s">
        <v>564</v>
      </c>
      <c r="G313" s="231" t="s">
        <v>422</v>
      </c>
      <c r="H313" s="232">
        <v>95.051000000000002</v>
      </c>
      <c r="I313" s="233"/>
      <c r="J313" s="234">
        <f>ROUND(I313*H313,2)</f>
        <v>0</v>
      </c>
      <c r="K313" s="230" t="s">
        <v>355</v>
      </c>
      <c r="L313" s="44"/>
      <c r="M313" s="235" t="s">
        <v>1</v>
      </c>
      <c r="N313" s="236" t="s">
        <v>41</v>
      </c>
      <c r="O313" s="91"/>
      <c r="P313" s="237">
        <f>O313*H313</f>
        <v>0</v>
      </c>
      <c r="Q313" s="237">
        <v>0</v>
      </c>
      <c r="R313" s="237">
        <f>Q313*H313</f>
        <v>0</v>
      </c>
      <c r="S313" s="237">
        <v>0</v>
      </c>
      <c r="T313" s="238">
        <f>S313*H313</f>
        <v>0</v>
      </c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R313" s="239" t="s">
        <v>356</v>
      </c>
      <c r="AT313" s="239" t="s">
        <v>351</v>
      </c>
      <c r="AU313" s="239" t="s">
        <v>85</v>
      </c>
      <c r="AY313" s="17" t="s">
        <v>349</v>
      </c>
      <c r="BE313" s="240">
        <f>IF(N313="základní",J313,0)</f>
        <v>0</v>
      </c>
      <c r="BF313" s="240">
        <f>IF(N313="snížená",J313,0)</f>
        <v>0</v>
      </c>
      <c r="BG313" s="240">
        <f>IF(N313="zákl. přenesená",J313,0)</f>
        <v>0</v>
      </c>
      <c r="BH313" s="240">
        <f>IF(N313="sníž. přenesená",J313,0)</f>
        <v>0</v>
      </c>
      <c r="BI313" s="240">
        <f>IF(N313="nulová",J313,0)</f>
        <v>0</v>
      </c>
      <c r="BJ313" s="17" t="s">
        <v>83</v>
      </c>
      <c r="BK313" s="240">
        <f>ROUND(I313*H313,2)</f>
        <v>0</v>
      </c>
      <c r="BL313" s="17" t="s">
        <v>356</v>
      </c>
      <c r="BM313" s="239" t="s">
        <v>565</v>
      </c>
    </row>
    <row r="314" s="13" customFormat="1">
      <c r="A314" s="13"/>
      <c r="B314" s="241"/>
      <c r="C314" s="242"/>
      <c r="D314" s="243" t="s">
        <v>358</v>
      </c>
      <c r="E314" s="244" t="s">
        <v>1</v>
      </c>
      <c r="F314" s="245" t="s">
        <v>359</v>
      </c>
      <c r="G314" s="242"/>
      <c r="H314" s="244" t="s">
        <v>1</v>
      </c>
      <c r="I314" s="246"/>
      <c r="J314" s="242"/>
      <c r="K314" s="242"/>
      <c r="L314" s="247"/>
      <c r="M314" s="248"/>
      <c r="N314" s="249"/>
      <c r="O314" s="249"/>
      <c r="P314" s="249"/>
      <c r="Q314" s="249"/>
      <c r="R314" s="249"/>
      <c r="S314" s="249"/>
      <c r="T314" s="250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51" t="s">
        <v>358</v>
      </c>
      <c r="AU314" s="251" t="s">
        <v>85</v>
      </c>
      <c r="AV314" s="13" t="s">
        <v>83</v>
      </c>
      <c r="AW314" s="13" t="s">
        <v>32</v>
      </c>
      <c r="AX314" s="13" t="s">
        <v>76</v>
      </c>
      <c r="AY314" s="251" t="s">
        <v>349</v>
      </c>
    </row>
    <row r="315" s="13" customFormat="1">
      <c r="A315" s="13"/>
      <c r="B315" s="241"/>
      <c r="C315" s="242"/>
      <c r="D315" s="243" t="s">
        <v>358</v>
      </c>
      <c r="E315" s="244" t="s">
        <v>1</v>
      </c>
      <c r="F315" s="245" t="s">
        <v>566</v>
      </c>
      <c r="G315" s="242"/>
      <c r="H315" s="244" t="s">
        <v>1</v>
      </c>
      <c r="I315" s="246"/>
      <c r="J315" s="242"/>
      <c r="K315" s="242"/>
      <c r="L315" s="247"/>
      <c r="M315" s="248"/>
      <c r="N315" s="249"/>
      <c r="O315" s="249"/>
      <c r="P315" s="249"/>
      <c r="Q315" s="249"/>
      <c r="R315" s="249"/>
      <c r="S315" s="249"/>
      <c r="T315" s="250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51" t="s">
        <v>358</v>
      </c>
      <c r="AU315" s="251" t="s">
        <v>85</v>
      </c>
      <c r="AV315" s="13" t="s">
        <v>83</v>
      </c>
      <c r="AW315" s="13" t="s">
        <v>32</v>
      </c>
      <c r="AX315" s="13" t="s">
        <v>76</v>
      </c>
      <c r="AY315" s="251" t="s">
        <v>349</v>
      </c>
    </row>
    <row r="316" s="14" customFormat="1">
      <c r="A316" s="14"/>
      <c r="B316" s="252"/>
      <c r="C316" s="253"/>
      <c r="D316" s="243" t="s">
        <v>358</v>
      </c>
      <c r="E316" s="254" t="s">
        <v>1</v>
      </c>
      <c r="F316" s="255" t="s">
        <v>296</v>
      </c>
      <c r="G316" s="253"/>
      <c r="H316" s="256">
        <v>95.051000000000002</v>
      </c>
      <c r="I316" s="257"/>
      <c r="J316" s="253"/>
      <c r="K316" s="253"/>
      <c r="L316" s="258"/>
      <c r="M316" s="259"/>
      <c r="N316" s="260"/>
      <c r="O316" s="260"/>
      <c r="P316" s="260"/>
      <c r="Q316" s="260"/>
      <c r="R316" s="260"/>
      <c r="S316" s="260"/>
      <c r="T316" s="261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62" t="s">
        <v>358</v>
      </c>
      <c r="AU316" s="262" t="s">
        <v>85</v>
      </c>
      <c r="AV316" s="14" t="s">
        <v>85</v>
      </c>
      <c r="AW316" s="14" t="s">
        <v>32</v>
      </c>
      <c r="AX316" s="14" t="s">
        <v>83</v>
      </c>
      <c r="AY316" s="262" t="s">
        <v>349</v>
      </c>
    </row>
    <row r="317" s="2" customFormat="1" ht="24.15" customHeight="1">
      <c r="A317" s="38"/>
      <c r="B317" s="39"/>
      <c r="C317" s="228" t="s">
        <v>567</v>
      </c>
      <c r="D317" s="228" t="s">
        <v>351</v>
      </c>
      <c r="E317" s="229" t="s">
        <v>568</v>
      </c>
      <c r="F317" s="230" t="s">
        <v>569</v>
      </c>
      <c r="G317" s="231" t="s">
        <v>422</v>
      </c>
      <c r="H317" s="232">
        <v>4277.2950000000001</v>
      </c>
      <c r="I317" s="233"/>
      <c r="J317" s="234">
        <f>ROUND(I317*H317,2)</f>
        <v>0</v>
      </c>
      <c r="K317" s="230" t="s">
        <v>355</v>
      </c>
      <c r="L317" s="44"/>
      <c r="M317" s="235" t="s">
        <v>1</v>
      </c>
      <c r="N317" s="236" t="s">
        <v>41</v>
      </c>
      <c r="O317" s="91"/>
      <c r="P317" s="237">
        <f>O317*H317</f>
        <v>0</v>
      </c>
      <c r="Q317" s="237">
        <v>0</v>
      </c>
      <c r="R317" s="237">
        <f>Q317*H317</f>
        <v>0</v>
      </c>
      <c r="S317" s="237">
        <v>0</v>
      </c>
      <c r="T317" s="238">
        <f>S317*H317</f>
        <v>0</v>
      </c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R317" s="239" t="s">
        <v>356</v>
      </c>
      <c r="AT317" s="239" t="s">
        <v>351</v>
      </c>
      <c r="AU317" s="239" t="s">
        <v>85</v>
      </c>
      <c r="AY317" s="17" t="s">
        <v>349</v>
      </c>
      <c r="BE317" s="240">
        <f>IF(N317="základní",J317,0)</f>
        <v>0</v>
      </c>
      <c r="BF317" s="240">
        <f>IF(N317="snížená",J317,0)</f>
        <v>0</v>
      </c>
      <c r="BG317" s="240">
        <f>IF(N317="zákl. přenesená",J317,0)</f>
        <v>0</v>
      </c>
      <c r="BH317" s="240">
        <f>IF(N317="sníž. přenesená",J317,0)</f>
        <v>0</v>
      </c>
      <c r="BI317" s="240">
        <f>IF(N317="nulová",J317,0)</f>
        <v>0</v>
      </c>
      <c r="BJ317" s="17" t="s">
        <v>83</v>
      </c>
      <c r="BK317" s="240">
        <f>ROUND(I317*H317,2)</f>
        <v>0</v>
      </c>
      <c r="BL317" s="17" t="s">
        <v>356</v>
      </c>
      <c r="BM317" s="239" t="s">
        <v>570</v>
      </c>
    </row>
    <row r="318" s="13" customFormat="1">
      <c r="A318" s="13"/>
      <c r="B318" s="241"/>
      <c r="C318" s="242"/>
      <c r="D318" s="243" t="s">
        <v>358</v>
      </c>
      <c r="E318" s="244" t="s">
        <v>1</v>
      </c>
      <c r="F318" s="245" t="s">
        <v>552</v>
      </c>
      <c r="G318" s="242"/>
      <c r="H318" s="244" t="s">
        <v>1</v>
      </c>
      <c r="I318" s="246"/>
      <c r="J318" s="242"/>
      <c r="K318" s="242"/>
      <c r="L318" s="247"/>
      <c r="M318" s="248"/>
      <c r="N318" s="249"/>
      <c r="O318" s="249"/>
      <c r="P318" s="249"/>
      <c r="Q318" s="249"/>
      <c r="R318" s="249"/>
      <c r="S318" s="249"/>
      <c r="T318" s="250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51" t="s">
        <v>358</v>
      </c>
      <c r="AU318" s="251" t="s">
        <v>85</v>
      </c>
      <c r="AV318" s="13" t="s">
        <v>83</v>
      </c>
      <c r="AW318" s="13" t="s">
        <v>32</v>
      </c>
      <c r="AX318" s="13" t="s">
        <v>76</v>
      </c>
      <c r="AY318" s="251" t="s">
        <v>349</v>
      </c>
    </row>
    <row r="319" s="14" customFormat="1">
      <c r="A319" s="14"/>
      <c r="B319" s="252"/>
      <c r="C319" s="253"/>
      <c r="D319" s="243" t="s">
        <v>358</v>
      </c>
      <c r="E319" s="263" t="s">
        <v>1</v>
      </c>
      <c r="F319" s="254" t="s">
        <v>298</v>
      </c>
      <c r="G319" s="253"/>
      <c r="H319" s="256">
        <v>95.051000000000002</v>
      </c>
      <c r="I319" s="257"/>
      <c r="J319" s="253"/>
      <c r="K319" s="253"/>
      <c r="L319" s="258"/>
      <c r="M319" s="259"/>
      <c r="N319" s="260"/>
      <c r="O319" s="260"/>
      <c r="P319" s="260"/>
      <c r="Q319" s="260"/>
      <c r="R319" s="260"/>
      <c r="S319" s="260"/>
      <c r="T319" s="261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62" t="s">
        <v>358</v>
      </c>
      <c r="AU319" s="262" t="s">
        <v>85</v>
      </c>
      <c r="AV319" s="14" t="s">
        <v>85</v>
      </c>
      <c r="AW319" s="14" t="s">
        <v>32</v>
      </c>
      <c r="AX319" s="14" t="s">
        <v>76</v>
      </c>
      <c r="AY319" s="262" t="s">
        <v>349</v>
      </c>
    </row>
    <row r="320" s="15" customFormat="1">
      <c r="A320" s="15"/>
      <c r="B320" s="264"/>
      <c r="C320" s="265"/>
      <c r="D320" s="243" t="s">
        <v>358</v>
      </c>
      <c r="E320" s="266" t="s">
        <v>1</v>
      </c>
      <c r="F320" s="267" t="s">
        <v>377</v>
      </c>
      <c r="G320" s="265"/>
      <c r="H320" s="268">
        <v>95.051000000000002</v>
      </c>
      <c r="I320" s="269"/>
      <c r="J320" s="265"/>
      <c r="K320" s="265"/>
      <c r="L320" s="270"/>
      <c r="M320" s="271"/>
      <c r="N320" s="272"/>
      <c r="O320" s="272"/>
      <c r="P320" s="272"/>
      <c r="Q320" s="272"/>
      <c r="R320" s="272"/>
      <c r="S320" s="272"/>
      <c r="T320" s="273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T320" s="274" t="s">
        <v>358</v>
      </c>
      <c r="AU320" s="274" t="s">
        <v>85</v>
      </c>
      <c r="AV320" s="15" t="s">
        <v>356</v>
      </c>
      <c r="AW320" s="15" t="s">
        <v>32</v>
      </c>
      <c r="AX320" s="15" t="s">
        <v>83</v>
      </c>
      <c r="AY320" s="274" t="s">
        <v>349</v>
      </c>
    </row>
    <row r="321" s="14" customFormat="1">
      <c r="A321" s="14"/>
      <c r="B321" s="252"/>
      <c r="C321" s="253"/>
      <c r="D321" s="243" t="s">
        <v>358</v>
      </c>
      <c r="E321" s="253"/>
      <c r="F321" s="254" t="s">
        <v>571</v>
      </c>
      <c r="G321" s="253"/>
      <c r="H321" s="256">
        <v>4277.2950000000001</v>
      </c>
      <c r="I321" s="257"/>
      <c r="J321" s="253"/>
      <c r="K321" s="253"/>
      <c r="L321" s="258"/>
      <c r="M321" s="259"/>
      <c r="N321" s="260"/>
      <c r="O321" s="260"/>
      <c r="P321" s="260"/>
      <c r="Q321" s="260"/>
      <c r="R321" s="260"/>
      <c r="S321" s="260"/>
      <c r="T321" s="261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62" t="s">
        <v>358</v>
      </c>
      <c r="AU321" s="262" t="s">
        <v>85</v>
      </c>
      <c r="AV321" s="14" t="s">
        <v>85</v>
      </c>
      <c r="AW321" s="14" t="s">
        <v>4</v>
      </c>
      <c r="AX321" s="14" t="s">
        <v>83</v>
      </c>
      <c r="AY321" s="262" t="s">
        <v>349</v>
      </c>
    </row>
    <row r="322" s="2" customFormat="1" ht="33" customHeight="1">
      <c r="A322" s="38"/>
      <c r="B322" s="39"/>
      <c r="C322" s="228" t="s">
        <v>572</v>
      </c>
      <c r="D322" s="228" t="s">
        <v>351</v>
      </c>
      <c r="E322" s="229" t="s">
        <v>573</v>
      </c>
      <c r="F322" s="230" t="s">
        <v>574</v>
      </c>
      <c r="G322" s="231" t="s">
        <v>422</v>
      </c>
      <c r="H322" s="232">
        <v>95.051000000000002</v>
      </c>
      <c r="I322" s="233"/>
      <c r="J322" s="234">
        <f>ROUND(I322*H322,2)</f>
        <v>0</v>
      </c>
      <c r="K322" s="230" t="s">
        <v>355</v>
      </c>
      <c r="L322" s="44"/>
      <c r="M322" s="235" t="s">
        <v>1</v>
      </c>
      <c r="N322" s="236" t="s">
        <v>41</v>
      </c>
      <c r="O322" s="91"/>
      <c r="P322" s="237">
        <f>O322*H322</f>
        <v>0</v>
      </c>
      <c r="Q322" s="237">
        <v>0</v>
      </c>
      <c r="R322" s="237">
        <f>Q322*H322</f>
        <v>0</v>
      </c>
      <c r="S322" s="237">
        <v>0</v>
      </c>
      <c r="T322" s="238">
        <f>S322*H322</f>
        <v>0</v>
      </c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R322" s="239" t="s">
        <v>356</v>
      </c>
      <c r="AT322" s="239" t="s">
        <v>351</v>
      </c>
      <c r="AU322" s="239" t="s">
        <v>85</v>
      </c>
      <c r="AY322" s="17" t="s">
        <v>349</v>
      </c>
      <c r="BE322" s="240">
        <f>IF(N322="základní",J322,0)</f>
        <v>0</v>
      </c>
      <c r="BF322" s="240">
        <f>IF(N322="snížená",J322,0)</f>
        <v>0</v>
      </c>
      <c r="BG322" s="240">
        <f>IF(N322="zákl. přenesená",J322,0)</f>
        <v>0</v>
      </c>
      <c r="BH322" s="240">
        <f>IF(N322="sníž. přenesená",J322,0)</f>
        <v>0</v>
      </c>
      <c r="BI322" s="240">
        <f>IF(N322="nulová",J322,0)</f>
        <v>0</v>
      </c>
      <c r="BJ322" s="17" t="s">
        <v>83</v>
      </c>
      <c r="BK322" s="240">
        <f>ROUND(I322*H322,2)</f>
        <v>0</v>
      </c>
      <c r="BL322" s="17" t="s">
        <v>356</v>
      </c>
      <c r="BM322" s="239" t="s">
        <v>575</v>
      </c>
    </row>
    <row r="323" s="13" customFormat="1">
      <c r="A323" s="13"/>
      <c r="B323" s="241"/>
      <c r="C323" s="242"/>
      <c r="D323" s="243" t="s">
        <v>358</v>
      </c>
      <c r="E323" s="244" t="s">
        <v>1</v>
      </c>
      <c r="F323" s="245" t="s">
        <v>359</v>
      </c>
      <c r="G323" s="242"/>
      <c r="H323" s="244" t="s">
        <v>1</v>
      </c>
      <c r="I323" s="246"/>
      <c r="J323" s="242"/>
      <c r="K323" s="242"/>
      <c r="L323" s="247"/>
      <c r="M323" s="248"/>
      <c r="N323" s="249"/>
      <c r="O323" s="249"/>
      <c r="P323" s="249"/>
      <c r="Q323" s="249"/>
      <c r="R323" s="249"/>
      <c r="S323" s="249"/>
      <c r="T323" s="250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51" t="s">
        <v>358</v>
      </c>
      <c r="AU323" s="251" t="s">
        <v>85</v>
      </c>
      <c r="AV323" s="13" t="s">
        <v>83</v>
      </c>
      <c r="AW323" s="13" t="s">
        <v>32</v>
      </c>
      <c r="AX323" s="13" t="s">
        <v>76</v>
      </c>
      <c r="AY323" s="251" t="s">
        <v>349</v>
      </c>
    </row>
    <row r="324" s="13" customFormat="1">
      <c r="A324" s="13"/>
      <c r="B324" s="241"/>
      <c r="C324" s="242"/>
      <c r="D324" s="243" t="s">
        <v>358</v>
      </c>
      <c r="E324" s="244" t="s">
        <v>1</v>
      </c>
      <c r="F324" s="245" t="s">
        <v>566</v>
      </c>
      <c r="G324" s="242"/>
      <c r="H324" s="244" t="s">
        <v>1</v>
      </c>
      <c r="I324" s="246"/>
      <c r="J324" s="242"/>
      <c r="K324" s="242"/>
      <c r="L324" s="247"/>
      <c r="M324" s="248"/>
      <c r="N324" s="249"/>
      <c r="O324" s="249"/>
      <c r="P324" s="249"/>
      <c r="Q324" s="249"/>
      <c r="R324" s="249"/>
      <c r="S324" s="249"/>
      <c r="T324" s="250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51" t="s">
        <v>358</v>
      </c>
      <c r="AU324" s="251" t="s">
        <v>85</v>
      </c>
      <c r="AV324" s="13" t="s">
        <v>83</v>
      </c>
      <c r="AW324" s="13" t="s">
        <v>32</v>
      </c>
      <c r="AX324" s="13" t="s">
        <v>76</v>
      </c>
      <c r="AY324" s="251" t="s">
        <v>349</v>
      </c>
    </row>
    <row r="325" s="14" customFormat="1">
      <c r="A325" s="14"/>
      <c r="B325" s="252"/>
      <c r="C325" s="253"/>
      <c r="D325" s="243" t="s">
        <v>358</v>
      </c>
      <c r="E325" s="254" t="s">
        <v>1</v>
      </c>
      <c r="F325" s="255" t="s">
        <v>296</v>
      </c>
      <c r="G325" s="253"/>
      <c r="H325" s="256">
        <v>95.051000000000002</v>
      </c>
      <c r="I325" s="257"/>
      <c r="J325" s="253"/>
      <c r="K325" s="253"/>
      <c r="L325" s="258"/>
      <c r="M325" s="259"/>
      <c r="N325" s="260"/>
      <c r="O325" s="260"/>
      <c r="P325" s="260"/>
      <c r="Q325" s="260"/>
      <c r="R325" s="260"/>
      <c r="S325" s="260"/>
      <c r="T325" s="261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62" t="s">
        <v>358</v>
      </c>
      <c r="AU325" s="262" t="s">
        <v>85</v>
      </c>
      <c r="AV325" s="14" t="s">
        <v>85</v>
      </c>
      <c r="AW325" s="14" t="s">
        <v>32</v>
      </c>
      <c r="AX325" s="14" t="s">
        <v>83</v>
      </c>
      <c r="AY325" s="262" t="s">
        <v>349</v>
      </c>
    </row>
    <row r="326" s="2" customFormat="1" ht="33" customHeight="1">
      <c r="A326" s="38"/>
      <c r="B326" s="39"/>
      <c r="C326" s="228" t="s">
        <v>576</v>
      </c>
      <c r="D326" s="228" t="s">
        <v>351</v>
      </c>
      <c r="E326" s="229" t="s">
        <v>577</v>
      </c>
      <c r="F326" s="230" t="s">
        <v>578</v>
      </c>
      <c r="G326" s="231" t="s">
        <v>354</v>
      </c>
      <c r="H326" s="232">
        <v>522.99000000000001</v>
      </c>
      <c r="I326" s="233"/>
      <c r="J326" s="234">
        <f>ROUND(I326*H326,2)</f>
        <v>0</v>
      </c>
      <c r="K326" s="230" t="s">
        <v>355</v>
      </c>
      <c r="L326" s="44"/>
      <c r="M326" s="235" t="s">
        <v>1</v>
      </c>
      <c r="N326" s="236" t="s">
        <v>41</v>
      </c>
      <c r="O326" s="91"/>
      <c r="P326" s="237">
        <f>O326*H326</f>
        <v>0</v>
      </c>
      <c r="Q326" s="237">
        <v>0</v>
      </c>
      <c r="R326" s="237">
        <f>Q326*H326</f>
        <v>0</v>
      </c>
      <c r="S326" s="237">
        <v>0</v>
      </c>
      <c r="T326" s="238">
        <f>S326*H326</f>
        <v>0</v>
      </c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R326" s="239" t="s">
        <v>356</v>
      </c>
      <c r="AT326" s="239" t="s">
        <v>351</v>
      </c>
      <c r="AU326" s="239" t="s">
        <v>85</v>
      </c>
      <c r="AY326" s="17" t="s">
        <v>349</v>
      </c>
      <c r="BE326" s="240">
        <f>IF(N326="základní",J326,0)</f>
        <v>0</v>
      </c>
      <c r="BF326" s="240">
        <f>IF(N326="snížená",J326,0)</f>
        <v>0</v>
      </c>
      <c r="BG326" s="240">
        <f>IF(N326="zákl. přenesená",J326,0)</f>
        <v>0</v>
      </c>
      <c r="BH326" s="240">
        <f>IF(N326="sníž. přenesená",J326,0)</f>
        <v>0</v>
      </c>
      <c r="BI326" s="240">
        <f>IF(N326="nulová",J326,0)</f>
        <v>0</v>
      </c>
      <c r="BJ326" s="17" t="s">
        <v>83</v>
      </c>
      <c r="BK326" s="240">
        <f>ROUND(I326*H326,2)</f>
        <v>0</v>
      </c>
      <c r="BL326" s="17" t="s">
        <v>356</v>
      </c>
      <c r="BM326" s="239" t="s">
        <v>579</v>
      </c>
    </row>
    <row r="327" s="13" customFormat="1">
      <c r="A327" s="13"/>
      <c r="B327" s="241"/>
      <c r="C327" s="242"/>
      <c r="D327" s="243" t="s">
        <v>358</v>
      </c>
      <c r="E327" s="244" t="s">
        <v>1</v>
      </c>
      <c r="F327" s="245" t="s">
        <v>359</v>
      </c>
      <c r="G327" s="242"/>
      <c r="H327" s="244" t="s">
        <v>1</v>
      </c>
      <c r="I327" s="246"/>
      <c r="J327" s="242"/>
      <c r="K327" s="242"/>
      <c r="L327" s="247"/>
      <c r="M327" s="248"/>
      <c r="N327" s="249"/>
      <c r="O327" s="249"/>
      <c r="P327" s="249"/>
      <c r="Q327" s="249"/>
      <c r="R327" s="249"/>
      <c r="S327" s="249"/>
      <c r="T327" s="250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51" t="s">
        <v>358</v>
      </c>
      <c r="AU327" s="251" t="s">
        <v>85</v>
      </c>
      <c r="AV327" s="13" t="s">
        <v>83</v>
      </c>
      <c r="AW327" s="13" t="s">
        <v>32</v>
      </c>
      <c r="AX327" s="13" t="s">
        <v>76</v>
      </c>
      <c r="AY327" s="251" t="s">
        <v>349</v>
      </c>
    </row>
    <row r="328" s="13" customFormat="1">
      <c r="A328" s="13"/>
      <c r="B328" s="241"/>
      <c r="C328" s="242"/>
      <c r="D328" s="243" t="s">
        <v>358</v>
      </c>
      <c r="E328" s="244" t="s">
        <v>1</v>
      </c>
      <c r="F328" s="245" t="s">
        <v>580</v>
      </c>
      <c r="G328" s="242"/>
      <c r="H328" s="244" t="s">
        <v>1</v>
      </c>
      <c r="I328" s="246"/>
      <c r="J328" s="242"/>
      <c r="K328" s="242"/>
      <c r="L328" s="247"/>
      <c r="M328" s="248"/>
      <c r="N328" s="249"/>
      <c r="O328" s="249"/>
      <c r="P328" s="249"/>
      <c r="Q328" s="249"/>
      <c r="R328" s="249"/>
      <c r="S328" s="249"/>
      <c r="T328" s="250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51" t="s">
        <v>358</v>
      </c>
      <c r="AU328" s="251" t="s">
        <v>85</v>
      </c>
      <c r="AV328" s="13" t="s">
        <v>83</v>
      </c>
      <c r="AW328" s="13" t="s">
        <v>32</v>
      </c>
      <c r="AX328" s="13" t="s">
        <v>76</v>
      </c>
      <c r="AY328" s="251" t="s">
        <v>349</v>
      </c>
    </row>
    <row r="329" s="13" customFormat="1">
      <c r="A329" s="13"/>
      <c r="B329" s="241"/>
      <c r="C329" s="242"/>
      <c r="D329" s="243" t="s">
        <v>358</v>
      </c>
      <c r="E329" s="244" t="s">
        <v>1</v>
      </c>
      <c r="F329" s="245" t="s">
        <v>581</v>
      </c>
      <c r="G329" s="242"/>
      <c r="H329" s="244" t="s">
        <v>1</v>
      </c>
      <c r="I329" s="246"/>
      <c r="J329" s="242"/>
      <c r="K329" s="242"/>
      <c r="L329" s="247"/>
      <c r="M329" s="248"/>
      <c r="N329" s="249"/>
      <c r="O329" s="249"/>
      <c r="P329" s="249"/>
      <c r="Q329" s="249"/>
      <c r="R329" s="249"/>
      <c r="S329" s="249"/>
      <c r="T329" s="250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51" t="s">
        <v>358</v>
      </c>
      <c r="AU329" s="251" t="s">
        <v>85</v>
      </c>
      <c r="AV329" s="13" t="s">
        <v>83</v>
      </c>
      <c r="AW329" s="13" t="s">
        <v>32</v>
      </c>
      <c r="AX329" s="13" t="s">
        <v>76</v>
      </c>
      <c r="AY329" s="251" t="s">
        <v>349</v>
      </c>
    </row>
    <row r="330" s="13" customFormat="1">
      <c r="A330" s="13"/>
      <c r="B330" s="241"/>
      <c r="C330" s="242"/>
      <c r="D330" s="243" t="s">
        <v>358</v>
      </c>
      <c r="E330" s="244" t="s">
        <v>1</v>
      </c>
      <c r="F330" s="245" t="s">
        <v>582</v>
      </c>
      <c r="G330" s="242"/>
      <c r="H330" s="244" t="s">
        <v>1</v>
      </c>
      <c r="I330" s="246"/>
      <c r="J330" s="242"/>
      <c r="K330" s="242"/>
      <c r="L330" s="247"/>
      <c r="M330" s="248"/>
      <c r="N330" s="249"/>
      <c r="O330" s="249"/>
      <c r="P330" s="249"/>
      <c r="Q330" s="249"/>
      <c r="R330" s="249"/>
      <c r="S330" s="249"/>
      <c r="T330" s="250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51" t="s">
        <v>358</v>
      </c>
      <c r="AU330" s="251" t="s">
        <v>85</v>
      </c>
      <c r="AV330" s="13" t="s">
        <v>83</v>
      </c>
      <c r="AW330" s="13" t="s">
        <v>32</v>
      </c>
      <c r="AX330" s="13" t="s">
        <v>76</v>
      </c>
      <c r="AY330" s="251" t="s">
        <v>349</v>
      </c>
    </row>
    <row r="331" s="13" customFormat="1">
      <c r="A331" s="13"/>
      <c r="B331" s="241"/>
      <c r="C331" s="242"/>
      <c r="D331" s="243" t="s">
        <v>358</v>
      </c>
      <c r="E331" s="244" t="s">
        <v>1</v>
      </c>
      <c r="F331" s="245" t="s">
        <v>583</v>
      </c>
      <c r="G331" s="242"/>
      <c r="H331" s="244" t="s">
        <v>1</v>
      </c>
      <c r="I331" s="246"/>
      <c r="J331" s="242"/>
      <c r="K331" s="242"/>
      <c r="L331" s="247"/>
      <c r="M331" s="248"/>
      <c r="N331" s="249"/>
      <c r="O331" s="249"/>
      <c r="P331" s="249"/>
      <c r="Q331" s="249"/>
      <c r="R331" s="249"/>
      <c r="S331" s="249"/>
      <c r="T331" s="250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51" t="s">
        <v>358</v>
      </c>
      <c r="AU331" s="251" t="s">
        <v>85</v>
      </c>
      <c r="AV331" s="13" t="s">
        <v>83</v>
      </c>
      <c r="AW331" s="13" t="s">
        <v>32</v>
      </c>
      <c r="AX331" s="13" t="s">
        <v>76</v>
      </c>
      <c r="AY331" s="251" t="s">
        <v>349</v>
      </c>
    </row>
    <row r="332" s="14" customFormat="1">
      <c r="A332" s="14"/>
      <c r="B332" s="252"/>
      <c r="C332" s="253"/>
      <c r="D332" s="243" t="s">
        <v>358</v>
      </c>
      <c r="E332" s="254" t="s">
        <v>1</v>
      </c>
      <c r="F332" s="255" t="s">
        <v>299</v>
      </c>
      <c r="G332" s="253"/>
      <c r="H332" s="256">
        <v>522.99000000000001</v>
      </c>
      <c r="I332" s="257"/>
      <c r="J332" s="253"/>
      <c r="K332" s="253"/>
      <c r="L332" s="258"/>
      <c r="M332" s="259"/>
      <c r="N332" s="260"/>
      <c r="O332" s="260"/>
      <c r="P332" s="260"/>
      <c r="Q332" s="260"/>
      <c r="R332" s="260"/>
      <c r="S332" s="260"/>
      <c r="T332" s="261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62" t="s">
        <v>358</v>
      </c>
      <c r="AU332" s="262" t="s">
        <v>85</v>
      </c>
      <c r="AV332" s="14" t="s">
        <v>85</v>
      </c>
      <c r="AW332" s="14" t="s">
        <v>32</v>
      </c>
      <c r="AX332" s="14" t="s">
        <v>83</v>
      </c>
      <c r="AY332" s="262" t="s">
        <v>349</v>
      </c>
    </row>
    <row r="333" s="2" customFormat="1" ht="24.15" customHeight="1">
      <c r="A333" s="38"/>
      <c r="B333" s="39"/>
      <c r="C333" s="228" t="s">
        <v>584</v>
      </c>
      <c r="D333" s="228" t="s">
        <v>351</v>
      </c>
      <c r="E333" s="229" t="s">
        <v>585</v>
      </c>
      <c r="F333" s="230" t="s">
        <v>586</v>
      </c>
      <c r="G333" s="231" t="s">
        <v>354</v>
      </c>
      <c r="H333" s="232">
        <v>522.99000000000001</v>
      </c>
      <c r="I333" s="233"/>
      <c r="J333" s="234">
        <f>ROUND(I333*H333,2)</f>
        <v>0</v>
      </c>
      <c r="K333" s="230" t="s">
        <v>355</v>
      </c>
      <c r="L333" s="44"/>
      <c r="M333" s="235" t="s">
        <v>1</v>
      </c>
      <c r="N333" s="236" t="s">
        <v>41</v>
      </c>
      <c r="O333" s="91"/>
      <c r="P333" s="237">
        <f>O333*H333</f>
        <v>0</v>
      </c>
      <c r="Q333" s="237">
        <v>4.0000000000000003E-05</v>
      </c>
      <c r="R333" s="237">
        <f>Q333*H333</f>
        <v>0.020919600000000003</v>
      </c>
      <c r="S333" s="237">
        <v>0</v>
      </c>
      <c r="T333" s="238">
        <f>S333*H333</f>
        <v>0</v>
      </c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R333" s="239" t="s">
        <v>356</v>
      </c>
      <c r="AT333" s="239" t="s">
        <v>351</v>
      </c>
      <c r="AU333" s="239" t="s">
        <v>85</v>
      </c>
      <c r="AY333" s="17" t="s">
        <v>349</v>
      </c>
      <c r="BE333" s="240">
        <f>IF(N333="základní",J333,0)</f>
        <v>0</v>
      </c>
      <c r="BF333" s="240">
        <f>IF(N333="snížená",J333,0)</f>
        <v>0</v>
      </c>
      <c r="BG333" s="240">
        <f>IF(N333="zákl. přenesená",J333,0)</f>
        <v>0</v>
      </c>
      <c r="BH333" s="240">
        <f>IF(N333="sníž. přenesená",J333,0)</f>
        <v>0</v>
      </c>
      <c r="BI333" s="240">
        <f>IF(N333="nulová",J333,0)</f>
        <v>0</v>
      </c>
      <c r="BJ333" s="17" t="s">
        <v>83</v>
      </c>
      <c r="BK333" s="240">
        <f>ROUND(I333*H333,2)</f>
        <v>0</v>
      </c>
      <c r="BL333" s="17" t="s">
        <v>356</v>
      </c>
      <c r="BM333" s="239" t="s">
        <v>587</v>
      </c>
    </row>
    <row r="334" s="13" customFormat="1">
      <c r="A334" s="13"/>
      <c r="B334" s="241"/>
      <c r="C334" s="242"/>
      <c r="D334" s="243" t="s">
        <v>358</v>
      </c>
      <c r="E334" s="244" t="s">
        <v>1</v>
      </c>
      <c r="F334" s="245" t="s">
        <v>359</v>
      </c>
      <c r="G334" s="242"/>
      <c r="H334" s="244" t="s">
        <v>1</v>
      </c>
      <c r="I334" s="246"/>
      <c r="J334" s="242"/>
      <c r="K334" s="242"/>
      <c r="L334" s="247"/>
      <c r="M334" s="248"/>
      <c r="N334" s="249"/>
      <c r="O334" s="249"/>
      <c r="P334" s="249"/>
      <c r="Q334" s="249"/>
      <c r="R334" s="249"/>
      <c r="S334" s="249"/>
      <c r="T334" s="250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51" t="s">
        <v>358</v>
      </c>
      <c r="AU334" s="251" t="s">
        <v>85</v>
      </c>
      <c r="AV334" s="13" t="s">
        <v>83</v>
      </c>
      <c r="AW334" s="13" t="s">
        <v>32</v>
      </c>
      <c r="AX334" s="13" t="s">
        <v>76</v>
      </c>
      <c r="AY334" s="251" t="s">
        <v>349</v>
      </c>
    </row>
    <row r="335" s="13" customFormat="1">
      <c r="A335" s="13"/>
      <c r="B335" s="241"/>
      <c r="C335" s="242"/>
      <c r="D335" s="243" t="s">
        <v>358</v>
      </c>
      <c r="E335" s="244" t="s">
        <v>1</v>
      </c>
      <c r="F335" s="245" t="s">
        <v>580</v>
      </c>
      <c r="G335" s="242"/>
      <c r="H335" s="244" t="s">
        <v>1</v>
      </c>
      <c r="I335" s="246"/>
      <c r="J335" s="242"/>
      <c r="K335" s="242"/>
      <c r="L335" s="247"/>
      <c r="M335" s="248"/>
      <c r="N335" s="249"/>
      <c r="O335" s="249"/>
      <c r="P335" s="249"/>
      <c r="Q335" s="249"/>
      <c r="R335" s="249"/>
      <c r="S335" s="249"/>
      <c r="T335" s="250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51" t="s">
        <v>358</v>
      </c>
      <c r="AU335" s="251" t="s">
        <v>85</v>
      </c>
      <c r="AV335" s="13" t="s">
        <v>83</v>
      </c>
      <c r="AW335" s="13" t="s">
        <v>32</v>
      </c>
      <c r="AX335" s="13" t="s">
        <v>76</v>
      </c>
      <c r="AY335" s="251" t="s">
        <v>349</v>
      </c>
    </row>
    <row r="336" s="13" customFormat="1">
      <c r="A336" s="13"/>
      <c r="B336" s="241"/>
      <c r="C336" s="242"/>
      <c r="D336" s="243" t="s">
        <v>358</v>
      </c>
      <c r="E336" s="244" t="s">
        <v>1</v>
      </c>
      <c r="F336" s="245" t="s">
        <v>581</v>
      </c>
      <c r="G336" s="242"/>
      <c r="H336" s="244" t="s">
        <v>1</v>
      </c>
      <c r="I336" s="246"/>
      <c r="J336" s="242"/>
      <c r="K336" s="242"/>
      <c r="L336" s="247"/>
      <c r="M336" s="248"/>
      <c r="N336" s="249"/>
      <c r="O336" s="249"/>
      <c r="P336" s="249"/>
      <c r="Q336" s="249"/>
      <c r="R336" s="249"/>
      <c r="S336" s="249"/>
      <c r="T336" s="250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51" t="s">
        <v>358</v>
      </c>
      <c r="AU336" s="251" t="s">
        <v>85</v>
      </c>
      <c r="AV336" s="13" t="s">
        <v>83</v>
      </c>
      <c r="AW336" s="13" t="s">
        <v>32</v>
      </c>
      <c r="AX336" s="13" t="s">
        <v>76</v>
      </c>
      <c r="AY336" s="251" t="s">
        <v>349</v>
      </c>
    </row>
    <row r="337" s="13" customFormat="1">
      <c r="A337" s="13"/>
      <c r="B337" s="241"/>
      <c r="C337" s="242"/>
      <c r="D337" s="243" t="s">
        <v>358</v>
      </c>
      <c r="E337" s="244" t="s">
        <v>1</v>
      </c>
      <c r="F337" s="245" t="s">
        <v>582</v>
      </c>
      <c r="G337" s="242"/>
      <c r="H337" s="244" t="s">
        <v>1</v>
      </c>
      <c r="I337" s="246"/>
      <c r="J337" s="242"/>
      <c r="K337" s="242"/>
      <c r="L337" s="247"/>
      <c r="M337" s="248"/>
      <c r="N337" s="249"/>
      <c r="O337" s="249"/>
      <c r="P337" s="249"/>
      <c r="Q337" s="249"/>
      <c r="R337" s="249"/>
      <c r="S337" s="249"/>
      <c r="T337" s="250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51" t="s">
        <v>358</v>
      </c>
      <c r="AU337" s="251" t="s">
        <v>85</v>
      </c>
      <c r="AV337" s="13" t="s">
        <v>83</v>
      </c>
      <c r="AW337" s="13" t="s">
        <v>32</v>
      </c>
      <c r="AX337" s="13" t="s">
        <v>76</v>
      </c>
      <c r="AY337" s="251" t="s">
        <v>349</v>
      </c>
    </row>
    <row r="338" s="13" customFormat="1">
      <c r="A338" s="13"/>
      <c r="B338" s="241"/>
      <c r="C338" s="242"/>
      <c r="D338" s="243" t="s">
        <v>358</v>
      </c>
      <c r="E338" s="244" t="s">
        <v>1</v>
      </c>
      <c r="F338" s="245" t="s">
        <v>583</v>
      </c>
      <c r="G338" s="242"/>
      <c r="H338" s="244" t="s">
        <v>1</v>
      </c>
      <c r="I338" s="246"/>
      <c r="J338" s="242"/>
      <c r="K338" s="242"/>
      <c r="L338" s="247"/>
      <c r="M338" s="248"/>
      <c r="N338" s="249"/>
      <c r="O338" s="249"/>
      <c r="P338" s="249"/>
      <c r="Q338" s="249"/>
      <c r="R338" s="249"/>
      <c r="S338" s="249"/>
      <c r="T338" s="250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51" t="s">
        <v>358</v>
      </c>
      <c r="AU338" s="251" t="s">
        <v>85</v>
      </c>
      <c r="AV338" s="13" t="s">
        <v>83</v>
      </c>
      <c r="AW338" s="13" t="s">
        <v>32</v>
      </c>
      <c r="AX338" s="13" t="s">
        <v>76</v>
      </c>
      <c r="AY338" s="251" t="s">
        <v>349</v>
      </c>
    </row>
    <row r="339" s="14" customFormat="1">
      <c r="A339" s="14"/>
      <c r="B339" s="252"/>
      <c r="C339" s="253"/>
      <c r="D339" s="243" t="s">
        <v>358</v>
      </c>
      <c r="E339" s="254" t="s">
        <v>1</v>
      </c>
      <c r="F339" s="255" t="s">
        <v>299</v>
      </c>
      <c r="G339" s="253"/>
      <c r="H339" s="256">
        <v>522.99000000000001</v>
      </c>
      <c r="I339" s="257"/>
      <c r="J339" s="253"/>
      <c r="K339" s="253"/>
      <c r="L339" s="258"/>
      <c r="M339" s="259"/>
      <c r="N339" s="260"/>
      <c r="O339" s="260"/>
      <c r="P339" s="260"/>
      <c r="Q339" s="260"/>
      <c r="R339" s="260"/>
      <c r="S339" s="260"/>
      <c r="T339" s="261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62" t="s">
        <v>358</v>
      </c>
      <c r="AU339" s="262" t="s">
        <v>85</v>
      </c>
      <c r="AV339" s="14" t="s">
        <v>85</v>
      </c>
      <c r="AW339" s="14" t="s">
        <v>32</v>
      </c>
      <c r="AX339" s="14" t="s">
        <v>83</v>
      </c>
      <c r="AY339" s="262" t="s">
        <v>349</v>
      </c>
    </row>
    <row r="340" s="2" customFormat="1" ht="16.5" customHeight="1">
      <c r="A340" s="38"/>
      <c r="B340" s="39"/>
      <c r="C340" s="228" t="s">
        <v>588</v>
      </c>
      <c r="D340" s="228" t="s">
        <v>351</v>
      </c>
      <c r="E340" s="229" t="s">
        <v>589</v>
      </c>
      <c r="F340" s="230" t="s">
        <v>590</v>
      </c>
      <c r="G340" s="231" t="s">
        <v>416</v>
      </c>
      <c r="H340" s="232">
        <v>4</v>
      </c>
      <c r="I340" s="233"/>
      <c r="J340" s="234">
        <f>ROUND(I340*H340,2)</f>
        <v>0</v>
      </c>
      <c r="K340" s="230" t="s">
        <v>355</v>
      </c>
      <c r="L340" s="44"/>
      <c r="M340" s="235" t="s">
        <v>1</v>
      </c>
      <c r="N340" s="236" t="s">
        <v>41</v>
      </c>
      <c r="O340" s="91"/>
      <c r="P340" s="237">
        <f>O340*H340</f>
        <v>0</v>
      </c>
      <c r="Q340" s="237">
        <v>0.00011</v>
      </c>
      <c r="R340" s="237">
        <f>Q340*H340</f>
        <v>0.00044000000000000002</v>
      </c>
      <c r="S340" s="237">
        <v>0</v>
      </c>
      <c r="T340" s="238">
        <f>S340*H340</f>
        <v>0</v>
      </c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R340" s="239" t="s">
        <v>356</v>
      </c>
      <c r="AT340" s="239" t="s">
        <v>351</v>
      </c>
      <c r="AU340" s="239" t="s">
        <v>85</v>
      </c>
      <c r="AY340" s="17" t="s">
        <v>349</v>
      </c>
      <c r="BE340" s="240">
        <f>IF(N340="základní",J340,0)</f>
        <v>0</v>
      </c>
      <c r="BF340" s="240">
        <f>IF(N340="snížená",J340,0)</f>
        <v>0</v>
      </c>
      <c r="BG340" s="240">
        <f>IF(N340="zákl. přenesená",J340,0)</f>
        <v>0</v>
      </c>
      <c r="BH340" s="240">
        <f>IF(N340="sníž. přenesená",J340,0)</f>
        <v>0</v>
      </c>
      <c r="BI340" s="240">
        <f>IF(N340="nulová",J340,0)</f>
        <v>0</v>
      </c>
      <c r="BJ340" s="17" t="s">
        <v>83</v>
      </c>
      <c r="BK340" s="240">
        <f>ROUND(I340*H340,2)</f>
        <v>0</v>
      </c>
      <c r="BL340" s="17" t="s">
        <v>356</v>
      </c>
      <c r="BM340" s="239" t="s">
        <v>591</v>
      </c>
    </row>
    <row r="341" s="2" customFormat="1" ht="24.15" customHeight="1">
      <c r="A341" s="38"/>
      <c r="B341" s="39"/>
      <c r="C341" s="275" t="s">
        <v>592</v>
      </c>
      <c r="D341" s="275" t="s">
        <v>419</v>
      </c>
      <c r="E341" s="276" t="s">
        <v>593</v>
      </c>
      <c r="F341" s="277" t="s">
        <v>594</v>
      </c>
      <c r="G341" s="278" t="s">
        <v>416</v>
      </c>
      <c r="H341" s="279">
        <v>4</v>
      </c>
      <c r="I341" s="280"/>
      <c r="J341" s="281">
        <f>ROUND(I341*H341,2)</f>
        <v>0</v>
      </c>
      <c r="K341" s="277" t="s">
        <v>355</v>
      </c>
      <c r="L341" s="282"/>
      <c r="M341" s="283" t="s">
        <v>1</v>
      </c>
      <c r="N341" s="284" t="s">
        <v>41</v>
      </c>
      <c r="O341" s="91"/>
      <c r="P341" s="237">
        <f>O341*H341</f>
        <v>0</v>
      </c>
      <c r="Q341" s="237">
        <v>0.010699999999999999</v>
      </c>
      <c r="R341" s="237">
        <f>Q341*H341</f>
        <v>0.042799999999999998</v>
      </c>
      <c r="S341" s="237">
        <v>0</v>
      </c>
      <c r="T341" s="238">
        <f>S341*H341</f>
        <v>0</v>
      </c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R341" s="239" t="s">
        <v>396</v>
      </c>
      <c r="AT341" s="239" t="s">
        <v>419</v>
      </c>
      <c r="AU341" s="239" t="s">
        <v>85</v>
      </c>
      <c r="AY341" s="17" t="s">
        <v>349</v>
      </c>
      <c r="BE341" s="240">
        <f>IF(N341="základní",J341,0)</f>
        <v>0</v>
      </c>
      <c r="BF341" s="240">
        <f>IF(N341="snížená",J341,0)</f>
        <v>0</v>
      </c>
      <c r="BG341" s="240">
        <f>IF(N341="zákl. přenesená",J341,0)</f>
        <v>0</v>
      </c>
      <c r="BH341" s="240">
        <f>IF(N341="sníž. přenesená",J341,0)</f>
        <v>0</v>
      </c>
      <c r="BI341" s="240">
        <f>IF(N341="nulová",J341,0)</f>
        <v>0</v>
      </c>
      <c r="BJ341" s="17" t="s">
        <v>83</v>
      </c>
      <c r="BK341" s="240">
        <f>ROUND(I341*H341,2)</f>
        <v>0</v>
      </c>
      <c r="BL341" s="17" t="s">
        <v>356</v>
      </c>
      <c r="BM341" s="239" t="s">
        <v>595</v>
      </c>
    </row>
    <row r="342" s="2" customFormat="1" ht="24.15" customHeight="1">
      <c r="A342" s="38"/>
      <c r="B342" s="39"/>
      <c r="C342" s="228" t="s">
        <v>596</v>
      </c>
      <c r="D342" s="228" t="s">
        <v>351</v>
      </c>
      <c r="E342" s="229" t="s">
        <v>597</v>
      </c>
      <c r="F342" s="230" t="s">
        <v>598</v>
      </c>
      <c r="G342" s="231" t="s">
        <v>416</v>
      </c>
      <c r="H342" s="232">
        <v>20</v>
      </c>
      <c r="I342" s="233"/>
      <c r="J342" s="234">
        <f>ROUND(I342*H342,2)</f>
        <v>0</v>
      </c>
      <c r="K342" s="230" t="s">
        <v>355</v>
      </c>
      <c r="L342" s="44"/>
      <c r="M342" s="235" t="s">
        <v>1</v>
      </c>
      <c r="N342" s="236" t="s">
        <v>41</v>
      </c>
      <c r="O342" s="91"/>
      <c r="P342" s="237">
        <f>O342*H342</f>
        <v>0</v>
      </c>
      <c r="Q342" s="237">
        <v>1.0000000000000001E-05</v>
      </c>
      <c r="R342" s="237">
        <f>Q342*H342</f>
        <v>0.00020000000000000001</v>
      </c>
      <c r="S342" s="237">
        <v>0</v>
      </c>
      <c r="T342" s="238">
        <f>S342*H342</f>
        <v>0</v>
      </c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R342" s="239" t="s">
        <v>356</v>
      </c>
      <c r="AT342" s="239" t="s">
        <v>351</v>
      </c>
      <c r="AU342" s="239" t="s">
        <v>85</v>
      </c>
      <c r="AY342" s="17" t="s">
        <v>349</v>
      </c>
      <c r="BE342" s="240">
        <f>IF(N342="základní",J342,0)</f>
        <v>0</v>
      </c>
      <c r="BF342" s="240">
        <f>IF(N342="snížená",J342,0)</f>
        <v>0</v>
      </c>
      <c r="BG342" s="240">
        <f>IF(N342="zákl. přenesená",J342,0)</f>
        <v>0</v>
      </c>
      <c r="BH342" s="240">
        <f>IF(N342="sníž. přenesená",J342,0)</f>
        <v>0</v>
      </c>
      <c r="BI342" s="240">
        <f>IF(N342="nulová",J342,0)</f>
        <v>0</v>
      </c>
      <c r="BJ342" s="17" t="s">
        <v>83</v>
      </c>
      <c r="BK342" s="240">
        <f>ROUND(I342*H342,2)</f>
        <v>0</v>
      </c>
      <c r="BL342" s="17" t="s">
        <v>356</v>
      </c>
      <c r="BM342" s="239" t="s">
        <v>599</v>
      </c>
    </row>
    <row r="343" s="2" customFormat="1" ht="24.15" customHeight="1">
      <c r="A343" s="38"/>
      <c r="B343" s="39"/>
      <c r="C343" s="275" t="s">
        <v>600</v>
      </c>
      <c r="D343" s="275" t="s">
        <v>419</v>
      </c>
      <c r="E343" s="276" t="s">
        <v>601</v>
      </c>
      <c r="F343" s="277" t="s">
        <v>602</v>
      </c>
      <c r="G343" s="278" t="s">
        <v>416</v>
      </c>
      <c r="H343" s="279">
        <v>20</v>
      </c>
      <c r="I343" s="280"/>
      <c r="J343" s="281">
        <f>ROUND(I343*H343,2)</f>
        <v>0</v>
      </c>
      <c r="K343" s="277" t="s">
        <v>355</v>
      </c>
      <c r="L343" s="282"/>
      <c r="M343" s="283" t="s">
        <v>1</v>
      </c>
      <c r="N343" s="284" t="s">
        <v>41</v>
      </c>
      <c r="O343" s="91"/>
      <c r="P343" s="237">
        <f>O343*H343</f>
        <v>0</v>
      </c>
      <c r="Q343" s="237">
        <v>1.0000000000000001E-05</v>
      </c>
      <c r="R343" s="237">
        <f>Q343*H343</f>
        <v>0.00020000000000000001</v>
      </c>
      <c r="S343" s="237">
        <v>0</v>
      </c>
      <c r="T343" s="238">
        <f>S343*H343</f>
        <v>0</v>
      </c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R343" s="239" t="s">
        <v>396</v>
      </c>
      <c r="AT343" s="239" t="s">
        <v>419</v>
      </c>
      <c r="AU343" s="239" t="s">
        <v>85</v>
      </c>
      <c r="AY343" s="17" t="s">
        <v>349</v>
      </c>
      <c r="BE343" s="240">
        <f>IF(N343="základní",J343,0)</f>
        <v>0</v>
      </c>
      <c r="BF343" s="240">
        <f>IF(N343="snížená",J343,0)</f>
        <v>0</v>
      </c>
      <c r="BG343" s="240">
        <f>IF(N343="zákl. přenesená",J343,0)</f>
        <v>0</v>
      </c>
      <c r="BH343" s="240">
        <f>IF(N343="sníž. přenesená",J343,0)</f>
        <v>0</v>
      </c>
      <c r="BI343" s="240">
        <f>IF(N343="nulová",J343,0)</f>
        <v>0</v>
      </c>
      <c r="BJ343" s="17" t="s">
        <v>83</v>
      </c>
      <c r="BK343" s="240">
        <f>ROUND(I343*H343,2)</f>
        <v>0</v>
      </c>
      <c r="BL343" s="17" t="s">
        <v>356</v>
      </c>
      <c r="BM343" s="239" t="s">
        <v>603</v>
      </c>
    </row>
    <row r="344" s="2" customFormat="1" ht="24.15" customHeight="1">
      <c r="A344" s="38"/>
      <c r="B344" s="39"/>
      <c r="C344" s="228" t="s">
        <v>604</v>
      </c>
      <c r="D344" s="228" t="s">
        <v>351</v>
      </c>
      <c r="E344" s="229" t="s">
        <v>605</v>
      </c>
      <c r="F344" s="230" t="s">
        <v>606</v>
      </c>
      <c r="G344" s="231" t="s">
        <v>354</v>
      </c>
      <c r="H344" s="232">
        <v>665.35699999999997</v>
      </c>
      <c r="I344" s="233"/>
      <c r="J344" s="234">
        <f>ROUND(I344*H344,2)</f>
        <v>0</v>
      </c>
      <c r="K344" s="230" t="s">
        <v>355</v>
      </c>
      <c r="L344" s="44"/>
      <c r="M344" s="235" t="s">
        <v>1</v>
      </c>
      <c r="N344" s="236" t="s">
        <v>41</v>
      </c>
      <c r="O344" s="91"/>
      <c r="P344" s="237">
        <f>O344*H344</f>
        <v>0</v>
      </c>
      <c r="Q344" s="237">
        <v>0</v>
      </c>
      <c r="R344" s="237">
        <f>Q344*H344</f>
        <v>0</v>
      </c>
      <c r="S344" s="237">
        <v>0</v>
      </c>
      <c r="T344" s="238">
        <f>S344*H344</f>
        <v>0</v>
      </c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R344" s="239" t="s">
        <v>356</v>
      </c>
      <c r="AT344" s="239" t="s">
        <v>351</v>
      </c>
      <c r="AU344" s="239" t="s">
        <v>85</v>
      </c>
      <c r="AY344" s="17" t="s">
        <v>349</v>
      </c>
      <c r="BE344" s="240">
        <f>IF(N344="základní",J344,0)</f>
        <v>0</v>
      </c>
      <c r="BF344" s="240">
        <f>IF(N344="snížená",J344,0)</f>
        <v>0</v>
      </c>
      <c r="BG344" s="240">
        <f>IF(N344="zákl. přenesená",J344,0)</f>
        <v>0</v>
      </c>
      <c r="BH344" s="240">
        <f>IF(N344="sníž. přenesená",J344,0)</f>
        <v>0</v>
      </c>
      <c r="BI344" s="240">
        <f>IF(N344="nulová",J344,0)</f>
        <v>0</v>
      </c>
      <c r="BJ344" s="17" t="s">
        <v>83</v>
      </c>
      <c r="BK344" s="240">
        <f>ROUND(I344*H344,2)</f>
        <v>0</v>
      </c>
      <c r="BL344" s="17" t="s">
        <v>356</v>
      </c>
      <c r="BM344" s="239" t="s">
        <v>607</v>
      </c>
    </row>
    <row r="345" s="14" customFormat="1">
      <c r="A345" s="14"/>
      <c r="B345" s="252"/>
      <c r="C345" s="253"/>
      <c r="D345" s="243" t="s">
        <v>358</v>
      </c>
      <c r="E345" s="263" t="s">
        <v>1</v>
      </c>
      <c r="F345" s="254" t="s">
        <v>295</v>
      </c>
      <c r="G345" s="253"/>
      <c r="H345" s="256">
        <v>665.35699999999997</v>
      </c>
      <c r="I345" s="257"/>
      <c r="J345" s="253"/>
      <c r="K345" s="253"/>
      <c r="L345" s="258"/>
      <c r="M345" s="259"/>
      <c r="N345" s="260"/>
      <c r="O345" s="260"/>
      <c r="P345" s="260"/>
      <c r="Q345" s="260"/>
      <c r="R345" s="260"/>
      <c r="S345" s="260"/>
      <c r="T345" s="261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62" t="s">
        <v>358</v>
      </c>
      <c r="AU345" s="262" t="s">
        <v>85</v>
      </c>
      <c r="AV345" s="14" t="s">
        <v>85</v>
      </c>
      <c r="AW345" s="14" t="s">
        <v>32</v>
      </c>
      <c r="AX345" s="14" t="s">
        <v>76</v>
      </c>
      <c r="AY345" s="262" t="s">
        <v>349</v>
      </c>
    </row>
    <row r="346" s="15" customFormat="1">
      <c r="A346" s="15"/>
      <c r="B346" s="264"/>
      <c r="C346" s="265"/>
      <c r="D346" s="243" t="s">
        <v>358</v>
      </c>
      <c r="E346" s="266" t="s">
        <v>1</v>
      </c>
      <c r="F346" s="267" t="s">
        <v>377</v>
      </c>
      <c r="G346" s="265"/>
      <c r="H346" s="268">
        <v>665.35699999999997</v>
      </c>
      <c r="I346" s="269"/>
      <c r="J346" s="265"/>
      <c r="K346" s="265"/>
      <c r="L346" s="270"/>
      <c r="M346" s="271"/>
      <c r="N346" s="272"/>
      <c r="O346" s="272"/>
      <c r="P346" s="272"/>
      <c r="Q346" s="272"/>
      <c r="R346" s="272"/>
      <c r="S346" s="272"/>
      <c r="T346" s="273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T346" s="274" t="s">
        <v>358</v>
      </c>
      <c r="AU346" s="274" t="s">
        <v>85</v>
      </c>
      <c r="AV346" s="15" t="s">
        <v>356</v>
      </c>
      <c r="AW346" s="15" t="s">
        <v>32</v>
      </c>
      <c r="AX346" s="15" t="s">
        <v>83</v>
      </c>
      <c r="AY346" s="274" t="s">
        <v>349</v>
      </c>
    </row>
    <row r="347" s="2" customFormat="1" ht="24.15" customHeight="1">
      <c r="A347" s="38"/>
      <c r="B347" s="39"/>
      <c r="C347" s="228" t="s">
        <v>608</v>
      </c>
      <c r="D347" s="228" t="s">
        <v>351</v>
      </c>
      <c r="E347" s="229" t="s">
        <v>609</v>
      </c>
      <c r="F347" s="230" t="s">
        <v>610</v>
      </c>
      <c r="G347" s="231" t="s">
        <v>354</v>
      </c>
      <c r="H347" s="232">
        <v>665.35699999999997</v>
      </c>
      <c r="I347" s="233"/>
      <c r="J347" s="234">
        <f>ROUND(I347*H347,2)</f>
        <v>0</v>
      </c>
      <c r="K347" s="230" t="s">
        <v>355</v>
      </c>
      <c r="L347" s="44"/>
      <c r="M347" s="235" t="s">
        <v>1</v>
      </c>
      <c r="N347" s="236" t="s">
        <v>41</v>
      </c>
      <c r="O347" s="91"/>
      <c r="P347" s="237">
        <f>O347*H347</f>
        <v>0</v>
      </c>
      <c r="Q347" s="237">
        <v>0</v>
      </c>
      <c r="R347" s="237">
        <f>Q347*H347</f>
        <v>0</v>
      </c>
      <c r="S347" s="237">
        <v>0</v>
      </c>
      <c r="T347" s="238">
        <f>S347*H347</f>
        <v>0</v>
      </c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R347" s="239" t="s">
        <v>356</v>
      </c>
      <c r="AT347" s="239" t="s">
        <v>351</v>
      </c>
      <c r="AU347" s="239" t="s">
        <v>85</v>
      </c>
      <c r="AY347" s="17" t="s">
        <v>349</v>
      </c>
      <c r="BE347" s="240">
        <f>IF(N347="základní",J347,0)</f>
        <v>0</v>
      </c>
      <c r="BF347" s="240">
        <f>IF(N347="snížená",J347,0)</f>
        <v>0</v>
      </c>
      <c r="BG347" s="240">
        <f>IF(N347="zákl. přenesená",J347,0)</f>
        <v>0</v>
      </c>
      <c r="BH347" s="240">
        <f>IF(N347="sníž. přenesená",J347,0)</f>
        <v>0</v>
      </c>
      <c r="BI347" s="240">
        <f>IF(N347="nulová",J347,0)</f>
        <v>0</v>
      </c>
      <c r="BJ347" s="17" t="s">
        <v>83</v>
      </c>
      <c r="BK347" s="240">
        <f>ROUND(I347*H347,2)</f>
        <v>0</v>
      </c>
      <c r="BL347" s="17" t="s">
        <v>356</v>
      </c>
      <c r="BM347" s="239" t="s">
        <v>611</v>
      </c>
    </row>
    <row r="348" s="13" customFormat="1">
      <c r="A348" s="13"/>
      <c r="B348" s="241"/>
      <c r="C348" s="242"/>
      <c r="D348" s="243" t="s">
        <v>358</v>
      </c>
      <c r="E348" s="244" t="s">
        <v>1</v>
      </c>
      <c r="F348" s="245" t="s">
        <v>612</v>
      </c>
      <c r="G348" s="242"/>
      <c r="H348" s="244" t="s">
        <v>1</v>
      </c>
      <c r="I348" s="246"/>
      <c r="J348" s="242"/>
      <c r="K348" s="242"/>
      <c r="L348" s="247"/>
      <c r="M348" s="248"/>
      <c r="N348" s="249"/>
      <c r="O348" s="249"/>
      <c r="P348" s="249"/>
      <c r="Q348" s="249"/>
      <c r="R348" s="249"/>
      <c r="S348" s="249"/>
      <c r="T348" s="250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51" t="s">
        <v>358</v>
      </c>
      <c r="AU348" s="251" t="s">
        <v>85</v>
      </c>
      <c r="AV348" s="13" t="s">
        <v>83</v>
      </c>
      <c r="AW348" s="13" t="s">
        <v>32</v>
      </c>
      <c r="AX348" s="13" t="s">
        <v>76</v>
      </c>
      <c r="AY348" s="251" t="s">
        <v>349</v>
      </c>
    </row>
    <row r="349" s="14" customFormat="1">
      <c r="A349" s="14"/>
      <c r="B349" s="252"/>
      <c r="C349" s="253"/>
      <c r="D349" s="243" t="s">
        <v>358</v>
      </c>
      <c r="E349" s="263" t="s">
        <v>1</v>
      </c>
      <c r="F349" s="254" t="s">
        <v>295</v>
      </c>
      <c r="G349" s="253"/>
      <c r="H349" s="256">
        <v>665.35699999999997</v>
      </c>
      <c r="I349" s="257"/>
      <c r="J349" s="253"/>
      <c r="K349" s="253"/>
      <c r="L349" s="258"/>
      <c r="M349" s="259"/>
      <c r="N349" s="260"/>
      <c r="O349" s="260"/>
      <c r="P349" s="260"/>
      <c r="Q349" s="260"/>
      <c r="R349" s="260"/>
      <c r="S349" s="260"/>
      <c r="T349" s="261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62" t="s">
        <v>358</v>
      </c>
      <c r="AU349" s="262" t="s">
        <v>85</v>
      </c>
      <c r="AV349" s="14" t="s">
        <v>85</v>
      </c>
      <c r="AW349" s="14" t="s">
        <v>32</v>
      </c>
      <c r="AX349" s="14" t="s">
        <v>76</v>
      </c>
      <c r="AY349" s="262" t="s">
        <v>349</v>
      </c>
    </row>
    <row r="350" s="15" customFormat="1">
      <c r="A350" s="15"/>
      <c r="B350" s="264"/>
      <c r="C350" s="265"/>
      <c r="D350" s="243" t="s">
        <v>358</v>
      </c>
      <c r="E350" s="266" t="s">
        <v>1</v>
      </c>
      <c r="F350" s="267" t="s">
        <v>377</v>
      </c>
      <c r="G350" s="265"/>
      <c r="H350" s="268">
        <v>665.35699999999997</v>
      </c>
      <c r="I350" s="269"/>
      <c r="J350" s="265"/>
      <c r="K350" s="265"/>
      <c r="L350" s="270"/>
      <c r="M350" s="271"/>
      <c r="N350" s="272"/>
      <c r="O350" s="272"/>
      <c r="P350" s="272"/>
      <c r="Q350" s="272"/>
      <c r="R350" s="272"/>
      <c r="S350" s="272"/>
      <c r="T350" s="273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T350" s="274" t="s">
        <v>358</v>
      </c>
      <c r="AU350" s="274" t="s">
        <v>85</v>
      </c>
      <c r="AV350" s="15" t="s">
        <v>356</v>
      </c>
      <c r="AW350" s="15" t="s">
        <v>32</v>
      </c>
      <c r="AX350" s="15" t="s">
        <v>83</v>
      </c>
      <c r="AY350" s="274" t="s">
        <v>349</v>
      </c>
    </row>
    <row r="351" s="12" customFormat="1" ht="22.8" customHeight="1">
      <c r="A351" s="12"/>
      <c r="B351" s="212"/>
      <c r="C351" s="213"/>
      <c r="D351" s="214" t="s">
        <v>75</v>
      </c>
      <c r="E351" s="226" t="s">
        <v>613</v>
      </c>
      <c r="F351" s="226" t="s">
        <v>614</v>
      </c>
      <c r="G351" s="213"/>
      <c r="H351" s="213"/>
      <c r="I351" s="216"/>
      <c r="J351" s="227">
        <f>BK351</f>
        <v>0</v>
      </c>
      <c r="K351" s="213"/>
      <c r="L351" s="218"/>
      <c r="M351" s="219"/>
      <c r="N351" s="220"/>
      <c r="O351" s="220"/>
      <c r="P351" s="221">
        <f>P352</f>
        <v>0</v>
      </c>
      <c r="Q351" s="220"/>
      <c r="R351" s="221">
        <f>R352</f>
        <v>0</v>
      </c>
      <c r="S351" s="220"/>
      <c r="T351" s="222">
        <f>T352</f>
        <v>0</v>
      </c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R351" s="223" t="s">
        <v>83</v>
      </c>
      <c r="AT351" s="224" t="s">
        <v>75</v>
      </c>
      <c r="AU351" s="224" t="s">
        <v>83</v>
      </c>
      <c r="AY351" s="223" t="s">
        <v>349</v>
      </c>
      <c r="BK351" s="225">
        <f>BK352</f>
        <v>0</v>
      </c>
    </row>
    <row r="352" s="2" customFormat="1" ht="21.75" customHeight="1">
      <c r="A352" s="38"/>
      <c r="B352" s="39"/>
      <c r="C352" s="228" t="s">
        <v>615</v>
      </c>
      <c r="D352" s="228" t="s">
        <v>351</v>
      </c>
      <c r="E352" s="229" t="s">
        <v>616</v>
      </c>
      <c r="F352" s="230" t="s">
        <v>617</v>
      </c>
      <c r="G352" s="231" t="s">
        <v>399</v>
      </c>
      <c r="H352" s="232">
        <v>180.01400000000001</v>
      </c>
      <c r="I352" s="233"/>
      <c r="J352" s="234">
        <f>ROUND(I352*H352,2)</f>
        <v>0</v>
      </c>
      <c r="K352" s="230" t="s">
        <v>355</v>
      </c>
      <c r="L352" s="44"/>
      <c r="M352" s="235" t="s">
        <v>1</v>
      </c>
      <c r="N352" s="236" t="s">
        <v>41</v>
      </c>
      <c r="O352" s="91"/>
      <c r="P352" s="237">
        <f>O352*H352</f>
        <v>0</v>
      </c>
      <c r="Q352" s="237">
        <v>0</v>
      </c>
      <c r="R352" s="237">
        <f>Q352*H352</f>
        <v>0</v>
      </c>
      <c r="S352" s="237">
        <v>0</v>
      </c>
      <c r="T352" s="238">
        <f>S352*H352</f>
        <v>0</v>
      </c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R352" s="239" t="s">
        <v>356</v>
      </c>
      <c r="AT352" s="239" t="s">
        <v>351</v>
      </c>
      <c r="AU352" s="239" t="s">
        <v>85</v>
      </c>
      <c r="AY352" s="17" t="s">
        <v>349</v>
      </c>
      <c r="BE352" s="240">
        <f>IF(N352="základní",J352,0)</f>
        <v>0</v>
      </c>
      <c r="BF352" s="240">
        <f>IF(N352="snížená",J352,0)</f>
        <v>0</v>
      </c>
      <c r="BG352" s="240">
        <f>IF(N352="zákl. přenesená",J352,0)</f>
        <v>0</v>
      </c>
      <c r="BH352" s="240">
        <f>IF(N352="sníž. přenesená",J352,0)</f>
        <v>0</v>
      </c>
      <c r="BI352" s="240">
        <f>IF(N352="nulová",J352,0)</f>
        <v>0</v>
      </c>
      <c r="BJ352" s="17" t="s">
        <v>83</v>
      </c>
      <c r="BK352" s="240">
        <f>ROUND(I352*H352,2)</f>
        <v>0</v>
      </c>
      <c r="BL352" s="17" t="s">
        <v>356</v>
      </c>
      <c r="BM352" s="239" t="s">
        <v>618</v>
      </c>
    </row>
    <row r="353" s="12" customFormat="1" ht="25.92" customHeight="1">
      <c r="A353" s="12"/>
      <c r="B353" s="212"/>
      <c r="C353" s="213"/>
      <c r="D353" s="214" t="s">
        <v>75</v>
      </c>
      <c r="E353" s="215" t="s">
        <v>619</v>
      </c>
      <c r="F353" s="215" t="s">
        <v>620</v>
      </c>
      <c r="G353" s="213"/>
      <c r="H353" s="213"/>
      <c r="I353" s="216"/>
      <c r="J353" s="217">
        <f>BK353</f>
        <v>0</v>
      </c>
      <c r="K353" s="213"/>
      <c r="L353" s="218"/>
      <c r="M353" s="219"/>
      <c r="N353" s="220"/>
      <c r="O353" s="220"/>
      <c r="P353" s="221">
        <f>P354+P376+P429+P526+P531+P552+P581+P821+P867+P952+P1176+P1261+P1314+P1370+P1391+P1416</f>
        <v>0</v>
      </c>
      <c r="Q353" s="220"/>
      <c r="R353" s="221">
        <f>R354+R376+R429+R526+R531+R552+R581+R821+R867+R952+R1176+R1261+R1314+R1370+R1391+R1416</f>
        <v>168.19466380999998</v>
      </c>
      <c r="S353" s="220"/>
      <c r="T353" s="222">
        <f>T354+T376+T429+T526+T531+T552+T581+T821+T867+T952+T1176+T1261+T1314+T1370+T1391+T1416</f>
        <v>0.0035999999999999999</v>
      </c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R353" s="223" t="s">
        <v>85</v>
      </c>
      <c r="AT353" s="224" t="s">
        <v>75</v>
      </c>
      <c r="AU353" s="224" t="s">
        <v>76</v>
      </c>
      <c r="AY353" s="223" t="s">
        <v>349</v>
      </c>
      <c r="BK353" s="225">
        <f>BK354+BK376+BK429+BK526+BK531+BK552+BK581+BK821+BK867+BK952+BK1176+BK1261+BK1314+BK1370+BK1391+BK1416</f>
        <v>0</v>
      </c>
    </row>
    <row r="354" s="12" customFormat="1" ht="22.8" customHeight="1">
      <c r="A354" s="12"/>
      <c r="B354" s="212"/>
      <c r="C354" s="213"/>
      <c r="D354" s="214" t="s">
        <v>75</v>
      </c>
      <c r="E354" s="226" t="s">
        <v>621</v>
      </c>
      <c r="F354" s="226" t="s">
        <v>622</v>
      </c>
      <c r="G354" s="213"/>
      <c r="H354" s="213"/>
      <c r="I354" s="216"/>
      <c r="J354" s="227">
        <f>BK354</f>
        <v>0</v>
      </c>
      <c r="K354" s="213"/>
      <c r="L354" s="218"/>
      <c r="M354" s="219"/>
      <c r="N354" s="220"/>
      <c r="O354" s="220"/>
      <c r="P354" s="221">
        <f>SUM(P355:P375)</f>
        <v>0</v>
      </c>
      <c r="Q354" s="220"/>
      <c r="R354" s="221">
        <f>SUM(R355:R375)</f>
        <v>0.42040270000000002</v>
      </c>
      <c r="S354" s="220"/>
      <c r="T354" s="222">
        <f>SUM(T355:T375)</f>
        <v>0</v>
      </c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R354" s="223" t="s">
        <v>85</v>
      </c>
      <c r="AT354" s="224" t="s">
        <v>75</v>
      </c>
      <c r="AU354" s="224" t="s">
        <v>83</v>
      </c>
      <c r="AY354" s="223" t="s">
        <v>349</v>
      </c>
      <c r="BK354" s="225">
        <f>SUM(BK355:BK375)</f>
        <v>0</v>
      </c>
    </row>
    <row r="355" s="2" customFormat="1" ht="24.15" customHeight="1">
      <c r="A355" s="38"/>
      <c r="B355" s="39"/>
      <c r="C355" s="228" t="s">
        <v>623</v>
      </c>
      <c r="D355" s="228" t="s">
        <v>351</v>
      </c>
      <c r="E355" s="229" t="s">
        <v>624</v>
      </c>
      <c r="F355" s="230" t="s">
        <v>625</v>
      </c>
      <c r="G355" s="231" t="s">
        <v>354</v>
      </c>
      <c r="H355" s="232">
        <v>56.933</v>
      </c>
      <c r="I355" s="233"/>
      <c r="J355" s="234">
        <f>ROUND(I355*H355,2)</f>
        <v>0</v>
      </c>
      <c r="K355" s="230" t="s">
        <v>355</v>
      </c>
      <c r="L355" s="44"/>
      <c r="M355" s="235" t="s">
        <v>1</v>
      </c>
      <c r="N355" s="236" t="s">
        <v>41</v>
      </c>
      <c r="O355" s="91"/>
      <c r="P355" s="237">
        <f>O355*H355</f>
        <v>0</v>
      </c>
      <c r="Q355" s="237">
        <v>0</v>
      </c>
      <c r="R355" s="237">
        <f>Q355*H355</f>
        <v>0</v>
      </c>
      <c r="S355" s="237">
        <v>0</v>
      </c>
      <c r="T355" s="238">
        <f>S355*H355</f>
        <v>0</v>
      </c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R355" s="239" t="s">
        <v>439</v>
      </c>
      <c r="AT355" s="239" t="s">
        <v>351</v>
      </c>
      <c r="AU355" s="239" t="s">
        <v>85</v>
      </c>
      <c r="AY355" s="17" t="s">
        <v>349</v>
      </c>
      <c r="BE355" s="240">
        <f>IF(N355="základní",J355,0)</f>
        <v>0</v>
      </c>
      <c r="BF355" s="240">
        <f>IF(N355="snížená",J355,0)</f>
        <v>0</v>
      </c>
      <c r="BG355" s="240">
        <f>IF(N355="zákl. přenesená",J355,0)</f>
        <v>0</v>
      </c>
      <c r="BH355" s="240">
        <f>IF(N355="sníž. přenesená",J355,0)</f>
        <v>0</v>
      </c>
      <c r="BI355" s="240">
        <f>IF(N355="nulová",J355,0)</f>
        <v>0</v>
      </c>
      <c r="BJ355" s="17" t="s">
        <v>83</v>
      </c>
      <c r="BK355" s="240">
        <f>ROUND(I355*H355,2)</f>
        <v>0</v>
      </c>
      <c r="BL355" s="17" t="s">
        <v>439</v>
      </c>
      <c r="BM355" s="239" t="s">
        <v>626</v>
      </c>
    </row>
    <row r="356" s="13" customFormat="1">
      <c r="A356" s="13"/>
      <c r="B356" s="241"/>
      <c r="C356" s="242"/>
      <c r="D356" s="243" t="s">
        <v>358</v>
      </c>
      <c r="E356" s="244" t="s">
        <v>1</v>
      </c>
      <c r="F356" s="245" t="s">
        <v>359</v>
      </c>
      <c r="G356" s="242"/>
      <c r="H356" s="244" t="s">
        <v>1</v>
      </c>
      <c r="I356" s="246"/>
      <c r="J356" s="242"/>
      <c r="K356" s="242"/>
      <c r="L356" s="247"/>
      <c r="M356" s="248"/>
      <c r="N356" s="249"/>
      <c r="O356" s="249"/>
      <c r="P356" s="249"/>
      <c r="Q356" s="249"/>
      <c r="R356" s="249"/>
      <c r="S356" s="249"/>
      <c r="T356" s="250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51" t="s">
        <v>358</v>
      </c>
      <c r="AU356" s="251" t="s">
        <v>85</v>
      </c>
      <c r="AV356" s="13" t="s">
        <v>83</v>
      </c>
      <c r="AW356" s="13" t="s">
        <v>32</v>
      </c>
      <c r="AX356" s="13" t="s">
        <v>76</v>
      </c>
      <c r="AY356" s="251" t="s">
        <v>349</v>
      </c>
    </row>
    <row r="357" s="13" customFormat="1">
      <c r="A357" s="13"/>
      <c r="B357" s="241"/>
      <c r="C357" s="242"/>
      <c r="D357" s="243" t="s">
        <v>358</v>
      </c>
      <c r="E357" s="244" t="s">
        <v>1</v>
      </c>
      <c r="F357" s="245" t="s">
        <v>503</v>
      </c>
      <c r="G357" s="242"/>
      <c r="H357" s="244" t="s">
        <v>1</v>
      </c>
      <c r="I357" s="246"/>
      <c r="J357" s="242"/>
      <c r="K357" s="242"/>
      <c r="L357" s="247"/>
      <c r="M357" s="248"/>
      <c r="N357" s="249"/>
      <c r="O357" s="249"/>
      <c r="P357" s="249"/>
      <c r="Q357" s="249"/>
      <c r="R357" s="249"/>
      <c r="S357" s="249"/>
      <c r="T357" s="250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51" t="s">
        <v>358</v>
      </c>
      <c r="AU357" s="251" t="s">
        <v>85</v>
      </c>
      <c r="AV357" s="13" t="s">
        <v>83</v>
      </c>
      <c r="AW357" s="13" t="s">
        <v>32</v>
      </c>
      <c r="AX357" s="13" t="s">
        <v>76</v>
      </c>
      <c r="AY357" s="251" t="s">
        <v>349</v>
      </c>
    </row>
    <row r="358" s="13" customFormat="1">
      <c r="A358" s="13"/>
      <c r="B358" s="241"/>
      <c r="C358" s="242"/>
      <c r="D358" s="243" t="s">
        <v>358</v>
      </c>
      <c r="E358" s="244" t="s">
        <v>1</v>
      </c>
      <c r="F358" s="245" t="s">
        <v>627</v>
      </c>
      <c r="G358" s="242"/>
      <c r="H358" s="244" t="s">
        <v>1</v>
      </c>
      <c r="I358" s="246"/>
      <c r="J358" s="242"/>
      <c r="K358" s="242"/>
      <c r="L358" s="247"/>
      <c r="M358" s="248"/>
      <c r="N358" s="249"/>
      <c r="O358" s="249"/>
      <c r="P358" s="249"/>
      <c r="Q358" s="249"/>
      <c r="R358" s="249"/>
      <c r="S358" s="249"/>
      <c r="T358" s="250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51" t="s">
        <v>358</v>
      </c>
      <c r="AU358" s="251" t="s">
        <v>85</v>
      </c>
      <c r="AV358" s="13" t="s">
        <v>83</v>
      </c>
      <c r="AW358" s="13" t="s">
        <v>32</v>
      </c>
      <c r="AX358" s="13" t="s">
        <v>76</v>
      </c>
      <c r="AY358" s="251" t="s">
        <v>349</v>
      </c>
    </row>
    <row r="359" s="14" customFormat="1">
      <c r="A359" s="14"/>
      <c r="B359" s="252"/>
      <c r="C359" s="253"/>
      <c r="D359" s="243" t="s">
        <v>358</v>
      </c>
      <c r="E359" s="254" t="s">
        <v>1</v>
      </c>
      <c r="F359" s="255" t="s">
        <v>154</v>
      </c>
      <c r="G359" s="253"/>
      <c r="H359" s="256">
        <v>56.933</v>
      </c>
      <c r="I359" s="257"/>
      <c r="J359" s="253"/>
      <c r="K359" s="253"/>
      <c r="L359" s="258"/>
      <c r="M359" s="259"/>
      <c r="N359" s="260"/>
      <c r="O359" s="260"/>
      <c r="P359" s="260"/>
      <c r="Q359" s="260"/>
      <c r="R359" s="260"/>
      <c r="S359" s="260"/>
      <c r="T359" s="261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62" t="s">
        <v>358</v>
      </c>
      <c r="AU359" s="262" t="s">
        <v>85</v>
      </c>
      <c r="AV359" s="14" t="s">
        <v>85</v>
      </c>
      <c r="AW359" s="14" t="s">
        <v>32</v>
      </c>
      <c r="AX359" s="14" t="s">
        <v>83</v>
      </c>
      <c r="AY359" s="262" t="s">
        <v>349</v>
      </c>
    </row>
    <row r="360" s="2" customFormat="1" ht="16.5" customHeight="1">
      <c r="A360" s="38"/>
      <c r="B360" s="39"/>
      <c r="C360" s="275" t="s">
        <v>628</v>
      </c>
      <c r="D360" s="275" t="s">
        <v>419</v>
      </c>
      <c r="E360" s="276" t="s">
        <v>629</v>
      </c>
      <c r="F360" s="277" t="s">
        <v>630</v>
      </c>
      <c r="G360" s="278" t="s">
        <v>399</v>
      </c>
      <c r="H360" s="279">
        <v>0.019</v>
      </c>
      <c r="I360" s="280"/>
      <c r="J360" s="281">
        <f>ROUND(I360*H360,2)</f>
        <v>0</v>
      </c>
      <c r="K360" s="277" t="s">
        <v>355</v>
      </c>
      <c r="L360" s="282"/>
      <c r="M360" s="283" t="s">
        <v>1</v>
      </c>
      <c r="N360" s="284" t="s">
        <v>41</v>
      </c>
      <c r="O360" s="91"/>
      <c r="P360" s="237">
        <f>O360*H360</f>
        <v>0</v>
      </c>
      <c r="Q360" s="237">
        <v>1</v>
      </c>
      <c r="R360" s="237">
        <f>Q360*H360</f>
        <v>0.019</v>
      </c>
      <c r="S360" s="237">
        <v>0</v>
      </c>
      <c r="T360" s="238">
        <f>S360*H360</f>
        <v>0</v>
      </c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R360" s="239" t="s">
        <v>525</v>
      </c>
      <c r="AT360" s="239" t="s">
        <v>419</v>
      </c>
      <c r="AU360" s="239" t="s">
        <v>85</v>
      </c>
      <c r="AY360" s="17" t="s">
        <v>349</v>
      </c>
      <c r="BE360" s="240">
        <f>IF(N360="základní",J360,0)</f>
        <v>0</v>
      </c>
      <c r="BF360" s="240">
        <f>IF(N360="snížená",J360,0)</f>
        <v>0</v>
      </c>
      <c r="BG360" s="240">
        <f>IF(N360="zákl. přenesená",J360,0)</f>
        <v>0</v>
      </c>
      <c r="BH360" s="240">
        <f>IF(N360="sníž. přenesená",J360,0)</f>
        <v>0</v>
      </c>
      <c r="BI360" s="240">
        <f>IF(N360="nulová",J360,0)</f>
        <v>0</v>
      </c>
      <c r="BJ360" s="17" t="s">
        <v>83</v>
      </c>
      <c r="BK360" s="240">
        <f>ROUND(I360*H360,2)</f>
        <v>0</v>
      </c>
      <c r="BL360" s="17" t="s">
        <v>439</v>
      </c>
      <c r="BM360" s="239" t="s">
        <v>631</v>
      </c>
    </row>
    <row r="361" s="14" customFormat="1">
      <c r="A361" s="14"/>
      <c r="B361" s="252"/>
      <c r="C361" s="253"/>
      <c r="D361" s="243" t="s">
        <v>358</v>
      </c>
      <c r="E361" s="253"/>
      <c r="F361" s="254" t="s">
        <v>632</v>
      </c>
      <c r="G361" s="253"/>
      <c r="H361" s="256">
        <v>0.019</v>
      </c>
      <c r="I361" s="257"/>
      <c r="J361" s="253"/>
      <c r="K361" s="253"/>
      <c r="L361" s="258"/>
      <c r="M361" s="259"/>
      <c r="N361" s="260"/>
      <c r="O361" s="260"/>
      <c r="P361" s="260"/>
      <c r="Q361" s="260"/>
      <c r="R361" s="260"/>
      <c r="S361" s="260"/>
      <c r="T361" s="261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62" t="s">
        <v>358</v>
      </c>
      <c r="AU361" s="262" t="s">
        <v>85</v>
      </c>
      <c r="AV361" s="14" t="s">
        <v>85</v>
      </c>
      <c r="AW361" s="14" t="s">
        <v>4</v>
      </c>
      <c r="AX361" s="14" t="s">
        <v>83</v>
      </c>
      <c r="AY361" s="262" t="s">
        <v>349</v>
      </c>
    </row>
    <row r="362" s="2" customFormat="1" ht="24.15" customHeight="1">
      <c r="A362" s="38"/>
      <c r="B362" s="39"/>
      <c r="C362" s="228" t="s">
        <v>633</v>
      </c>
      <c r="D362" s="228" t="s">
        <v>351</v>
      </c>
      <c r="E362" s="229" t="s">
        <v>634</v>
      </c>
      <c r="F362" s="230" t="s">
        <v>635</v>
      </c>
      <c r="G362" s="231" t="s">
        <v>354</v>
      </c>
      <c r="H362" s="232">
        <v>56.933</v>
      </c>
      <c r="I362" s="233"/>
      <c r="J362" s="234">
        <f>ROUND(I362*H362,2)</f>
        <v>0</v>
      </c>
      <c r="K362" s="230" t="s">
        <v>355</v>
      </c>
      <c r="L362" s="44"/>
      <c r="M362" s="235" t="s">
        <v>1</v>
      </c>
      <c r="N362" s="236" t="s">
        <v>41</v>
      </c>
      <c r="O362" s="91"/>
      <c r="P362" s="237">
        <f>O362*H362</f>
        <v>0</v>
      </c>
      <c r="Q362" s="237">
        <v>0.00040000000000000002</v>
      </c>
      <c r="R362" s="237">
        <f>Q362*H362</f>
        <v>0.0227732</v>
      </c>
      <c r="S362" s="237">
        <v>0</v>
      </c>
      <c r="T362" s="238">
        <f>S362*H362</f>
        <v>0</v>
      </c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R362" s="239" t="s">
        <v>439</v>
      </c>
      <c r="AT362" s="239" t="s">
        <v>351</v>
      </c>
      <c r="AU362" s="239" t="s">
        <v>85</v>
      </c>
      <c r="AY362" s="17" t="s">
        <v>349</v>
      </c>
      <c r="BE362" s="240">
        <f>IF(N362="základní",J362,0)</f>
        <v>0</v>
      </c>
      <c r="BF362" s="240">
        <f>IF(N362="snížená",J362,0)</f>
        <v>0</v>
      </c>
      <c r="BG362" s="240">
        <f>IF(N362="zákl. přenesená",J362,0)</f>
        <v>0</v>
      </c>
      <c r="BH362" s="240">
        <f>IF(N362="sníž. přenesená",J362,0)</f>
        <v>0</v>
      </c>
      <c r="BI362" s="240">
        <f>IF(N362="nulová",J362,0)</f>
        <v>0</v>
      </c>
      <c r="BJ362" s="17" t="s">
        <v>83</v>
      </c>
      <c r="BK362" s="240">
        <f>ROUND(I362*H362,2)</f>
        <v>0</v>
      </c>
      <c r="BL362" s="17" t="s">
        <v>439</v>
      </c>
      <c r="BM362" s="239" t="s">
        <v>636</v>
      </c>
    </row>
    <row r="363" s="13" customFormat="1">
      <c r="A363" s="13"/>
      <c r="B363" s="241"/>
      <c r="C363" s="242"/>
      <c r="D363" s="243" t="s">
        <v>358</v>
      </c>
      <c r="E363" s="244" t="s">
        <v>1</v>
      </c>
      <c r="F363" s="245" t="s">
        <v>359</v>
      </c>
      <c r="G363" s="242"/>
      <c r="H363" s="244" t="s">
        <v>1</v>
      </c>
      <c r="I363" s="246"/>
      <c r="J363" s="242"/>
      <c r="K363" s="242"/>
      <c r="L363" s="247"/>
      <c r="M363" s="248"/>
      <c r="N363" s="249"/>
      <c r="O363" s="249"/>
      <c r="P363" s="249"/>
      <c r="Q363" s="249"/>
      <c r="R363" s="249"/>
      <c r="S363" s="249"/>
      <c r="T363" s="250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51" t="s">
        <v>358</v>
      </c>
      <c r="AU363" s="251" t="s">
        <v>85</v>
      </c>
      <c r="AV363" s="13" t="s">
        <v>83</v>
      </c>
      <c r="AW363" s="13" t="s">
        <v>32</v>
      </c>
      <c r="AX363" s="13" t="s">
        <v>76</v>
      </c>
      <c r="AY363" s="251" t="s">
        <v>349</v>
      </c>
    </row>
    <row r="364" s="13" customFormat="1">
      <c r="A364" s="13"/>
      <c r="B364" s="241"/>
      <c r="C364" s="242"/>
      <c r="D364" s="243" t="s">
        <v>358</v>
      </c>
      <c r="E364" s="244" t="s">
        <v>1</v>
      </c>
      <c r="F364" s="245" t="s">
        <v>503</v>
      </c>
      <c r="G364" s="242"/>
      <c r="H364" s="244" t="s">
        <v>1</v>
      </c>
      <c r="I364" s="246"/>
      <c r="J364" s="242"/>
      <c r="K364" s="242"/>
      <c r="L364" s="247"/>
      <c r="M364" s="248"/>
      <c r="N364" s="249"/>
      <c r="O364" s="249"/>
      <c r="P364" s="249"/>
      <c r="Q364" s="249"/>
      <c r="R364" s="249"/>
      <c r="S364" s="249"/>
      <c r="T364" s="250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51" t="s">
        <v>358</v>
      </c>
      <c r="AU364" s="251" t="s">
        <v>85</v>
      </c>
      <c r="AV364" s="13" t="s">
        <v>83</v>
      </c>
      <c r="AW364" s="13" t="s">
        <v>32</v>
      </c>
      <c r="AX364" s="13" t="s">
        <v>76</v>
      </c>
      <c r="AY364" s="251" t="s">
        <v>349</v>
      </c>
    </row>
    <row r="365" s="13" customFormat="1">
      <c r="A365" s="13"/>
      <c r="B365" s="241"/>
      <c r="C365" s="242"/>
      <c r="D365" s="243" t="s">
        <v>358</v>
      </c>
      <c r="E365" s="244" t="s">
        <v>1</v>
      </c>
      <c r="F365" s="245" t="s">
        <v>627</v>
      </c>
      <c r="G365" s="242"/>
      <c r="H365" s="244" t="s">
        <v>1</v>
      </c>
      <c r="I365" s="246"/>
      <c r="J365" s="242"/>
      <c r="K365" s="242"/>
      <c r="L365" s="247"/>
      <c r="M365" s="248"/>
      <c r="N365" s="249"/>
      <c r="O365" s="249"/>
      <c r="P365" s="249"/>
      <c r="Q365" s="249"/>
      <c r="R365" s="249"/>
      <c r="S365" s="249"/>
      <c r="T365" s="250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51" t="s">
        <v>358</v>
      </c>
      <c r="AU365" s="251" t="s">
        <v>85</v>
      </c>
      <c r="AV365" s="13" t="s">
        <v>83</v>
      </c>
      <c r="AW365" s="13" t="s">
        <v>32</v>
      </c>
      <c r="AX365" s="13" t="s">
        <v>76</v>
      </c>
      <c r="AY365" s="251" t="s">
        <v>349</v>
      </c>
    </row>
    <row r="366" s="14" customFormat="1">
      <c r="A366" s="14"/>
      <c r="B366" s="252"/>
      <c r="C366" s="253"/>
      <c r="D366" s="243" t="s">
        <v>358</v>
      </c>
      <c r="E366" s="254" t="s">
        <v>1</v>
      </c>
      <c r="F366" s="255" t="s">
        <v>154</v>
      </c>
      <c r="G366" s="253"/>
      <c r="H366" s="256">
        <v>56.933</v>
      </c>
      <c r="I366" s="257"/>
      <c r="J366" s="253"/>
      <c r="K366" s="253"/>
      <c r="L366" s="258"/>
      <c r="M366" s="259"/>
      <c r="N366" s="260"/>
      <c r="O366" s="260"/>
      <c r="P366" s="260"/>
      <c r="Q366" s="260"/>
      <c r="R366" s="260"/>
      <c r="S366" s="260"/>
      <c r="T366" s="261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62" t="s">
        <v>358</v>
      </c>
      <c r="AU366" s="262" t="s">
        <v>85</v>
      </c>
      <c r="AV366" s="14" t="s">
        <v>85</v>
      </c>
      <c r="AW366" s="14" t="s">
        <v>32</v>
      </c>
      <c r="AX366" s="14" t="s">
        <v>83</v>
      </c>
      <c r="AY366" s="262" t="s">
        <v>349</v>
      </c>
    </row>
    <row r="367" s="2" customFormat="1" ht="49.05" customHeight="1">
      <c r="A367" s="38"/>
      <c r="B367" s="39"/>
      <c r="C367" s="275" t="s">
        <v>637</v>
      </c>
      <c r="D367" s="275" t="s">
        <v>419</v>
      </c>
      <c r="E367" s="276" t="s">
        <v>638</v>
      </c>
      <c r="F367" s="277" t="s">
        <v>639</v>
      </c>
      <c r="G367" s="278" t="s">
        <v>354</v>
      </c>
      <c r="H367" s="279">
        <v>69.515000000000001</v>
      </c>
      <c r="I367" s="280"/>
      <c r="J367" s="281">
        <f>ROUND(I367*H367,2)</f>
        <v>0</v>
      </c>
      <c r="K367" s="277" t="s">
        <v>355</v>
      </c>
      <c r="L367" s="282"/>
      <c r="M367" s="283" t="s">
        <v>1</v>
      </c>
      <c r="N367" s="284" t="s">
        <v>41</v>
      </c>
      <c r="O367" s="91"/>
      <c r="P367" s="237">
        <f>O367*H367</f>
        <v>0</v>
      </c>
      <c r="Q367" s="237">
        <v>0.0053</v>
      </c>
      <c r="R367" s="237">
        <f>Q367*H367</f>
        <v>0.36842950000000002</v>
      </c>
      <c r="S367" s="237">
        <v>0</v>
      </c>
      <c r="T367" s="238">
        <f>S367*H367</f>
        <v>0</v>
      </c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R367" s="239" t="s">
        <v>525</v>
      </c>
      <c r="AT367" s="239" t="s">
        <v>419</v>
      </c>
      <c r="AU367" s="239" t="s">
        <v>85</v>
      </c>
      <c r="AY367" s="17" t="s">
        <v>349</v>
      </c>
      <c r="BE367" s="240">
        <f>IF(N367="základní",J367,0)</f>
        <v>0</v>
      </c>
      <c r="BF367" s="240">
        <f>IF(N367="snížená",J367,0)</f>
        <v>0</v>
      </c>
      <c r="BG367" s="240">
        <f>IF(N367="zákl. přenesená",J367,0)</f>
        <v>0</v>
      </c>
      <c r="BH367" s="240">
        <f>IF(N367="sníž. přenesená",J367,0)</f>
        <v>0</v>
      </c>
      <c r="BI367" s="240">
        <f>IF(N367="nulová",J367,0)</f>
        <v>0</v>
      </c>
      <c r="BJ367" s="17" t="s">
        <v>83</v>
      </c>
      <c r="BK367" s="240">
        <f>ROUND(I367*H367,2)</f>
        <v>0</v>
      </c>
      <c r="BL367" s="17" t="s">
        <v>439</v>
      </c>
      <c r="BM367" s="239" t="s">
        <v>640</v>
      </c>
    </row>
    <row r="368" s="14" customFormat="1">
      <c r="A368" s="14"/>
      <c r="B368" s="252"/>
      <c r="C368" s="253"/>
      <c r="D368" s="243" t="s">
        <v>358</v>
      </c>
      <c r="E368" s="253"/>
      <c r="F368" s="254" t="s">
        <v>641</v>
      </c>
      <c r="G368" s="253"/>
      <c r="H368" s="256">
        <v>69.515000000000001</v>
      </c>
      <c r="I368" s="257"/>
      <c r="J368" s="253"/>
      <c r="K368" s="253"/>
      <c r="L368" s="258"/>
      <c r="M368" s="259"/>
      <c r="N368" s="260"/>
      <c r="O368" s="260"/>
      <c r="P368" s="260"/>
      <c r="Q368" s="260"/>
      <c r="R368" s="260"/>
      <c r="S368" s="260"/>
      <c r="T368" s="261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62" t="s">
        <v>358</v>
      </c>
      <c r="AU368" s="262" t="s">
        <v>85</v>
      </c>
      <c r="AV368" s="14" t="s">
        <v>85</v>
      </c>
      <c r="AW368" s="14" t="s">
        <v>4</v>
      </c>
      <c r="AX368" s="14" t="s">
        <v>83</v>
      </c>
      <c r="AY368" s="262" t="s">
        <v>349</v>
      </c>
    </row>
    <row r="369" s="2" customFormat="1" ht="24.15" customHeight="1">
      <c r="A369" s="38"/>
      <c r="B369" s="39"/>
      <c r="C369" s="228" t="s">
        <v>642</v>
      </c>
      <c r="D369" s="228" t="s">
        <v>351</v>
      </c>
      <c r="E369" s="229" t="s">
        <v>643</v>
      </c>
      <c r="F369" s="230" t="s">
        <v>644</v>
      </c>
      <c r="G369" s="231" t="s">
        <v>416</v>
      </c>
      <c r="H369" s="232">
        <v>17</v>
      </c>
      <c r="I369" s="233"/>
      <c r="J369" s="234">
        <f>ROUND(I369*H369,2)</f>
        <v>0</v>
      </c>
      <c r="K369" s="230" t="s">
        <v>355</v>
      </c>
      <c r="L369" s="44"/>
      <c r="M369" s="235" t="s">
        <v>1</v>
      </c>
      <c r="N369" s="236" t="s">
        <v>41</v>
      </c>
      <c r="O369" s="91"/>
      <c r="P369" s="237">
        <f>O369*H369</f>
        <v>0</v>
      </c>
      <c r="Q369" s="237">
        <v>0.00029999999999999997</v>
      </c>
      <c r="R369" s="237">
        <f>Q369*H369</f>
        <v>0.0050999999999999995</v>
      </c>
      <c r="S369" s="237">
        <v>0</v>
      </c>
      <c r="T369" s="238">
        <f>S369*H369</f>
        <v>0</v>
      </c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R369" s="239" t="s">
        <v>439</v>
      </c>
      <c r="AT369" s="239" t="s">
        <v>351</v>
      </c>
      <c r="AU369" s="239" t="s">
        <v>85</v>
      </c>
      <c r="AY369" s="17" t="s">
        <v>349</v>
      </c>
      <c r="BE369" s="240">
        <f>IF(N369="základní",J369,0)</f>
        <v>0</v>
      </c>
      <c r="BF369" s="240">
        <f>IF(N369="snížená",J369,0)</f>
        <v>0</v>
      </c>
      <c r="BG369" s="240">
        <f>IF(N369="zákl. přenesená",J369,0)</f>
        <v>0</v>
      </c>
      <c r="BH369" s="240">
        <f>IF(N369="sníž. přenesená",J369,0)</f>
        <v>0</v>
      </c>
      <c r="BI369" s="240">
        <f>IF(N369="nulová",J369,0)</f>
        <v>0</v>
      </c>
      <c r="BJ369" s="17" t="s">
        <v>83</v>
      </c>
      <c r="BK369" s="240">
        <f>ROUND(I369*H369,2)</f>
        <v>0</v>
      </c>
      <c r="BL369" s="17" t="s">
        <v>439</v>
      </c>
      <c r="BM369" s="239" t="s">
        <v>645</v>
      </c>
    </row>
    <row r="370" s="13" customFormat="1">
      <c r="A370" s="13"/>
      <c r="B370" s="241"/>
      <c r="C370" s="242"/>
      <c r="D370" s="243" t="s">
        <v>358</v>
      </c>
      <c r="E370" s="244" t="s">
        <v>1</v>
      </c>
      <c r="F370" s="245" t="s">
        <v>359</v>
      </c>
      <c r="G370" s="242"/>
      <c r="H370" s="244" t="s">
        <v>1</v>
      </c>
      <c r="I370" s="246"/>
      <c r="J370" s="242"/>
      <c r="K370" s="242"/>
      <c r="L370" s="247"/>
      <c r="M370" s="248"/>
      <c r="N370" s="249"/>
      <c r="O370" s="249"/>
      <c r="P370" s="249"/>
      <c r="Q370" s="249"/>
      <c r="R370" s="249"/>
      <c r="S370" s="249"/>
      <c r="T370" s="250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51" t="s">
        <v>358</v>
      </c>
      <c r="AU370" s="251" t="s">
        <v>85</v>
      </c>
      <c r="AV370" s="13" t="s">
        <v>83</v>
      </c>
      <c r="AW370" s="13" t="s">
        <v>32</v>
      </c>
      <c r="AX370" s="13" t="s">
        <v>76</v>
      </c>
      <c r="AY370" s="251" t="s">
        <v>349</v>
      </c>
    </row>
    <row r="371" s="13" customFormat="1">
      <c r="A371" s="13"/>
      <c r="B371" s="241"/>
      <c r="C371" s="242"/>
      <c r="D371" s="243" t="s">
        <v>358</v>
      </c>
      <c r="E371" s="244" t="s">
        <v>1</v>
      </c>
      <c r="F371" s="245" t="s">
        <v>646</v>
      </c>
      <c r="G371" s="242"/>
      <c r="H371" s="244" t="s">
        <v>1</v>
      </c>
      <c r="I371" s="246"/>
      <c r="J371" s="242"/>
      <c r="K371" s="242"/>
      <c r="L371" s="247"/>
      <c r="M371" s="248"/>
      <c r="N371" s="249"/>
      <c r="O371" s="249"/>
      <c r="P371" s="249"/>
      <c r="Q371" s="249"/>
      <c r="R371" s="249"/>
      <c r="S371" s="249"/>
      <c r="T371" s="250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51" t="s">
        <v>358</v>
      </c>
      <c r="AU371" s="251" t="s">
        <v>85</v>
      </c>
      <c r="AV371" s="13" t="s">
        <v>83</v>
      </c>
      <c r="AW371" s="13" t="s">
        <v>32</v>
      </c>
      <c r="AX371" s="13" t="s">
        <v>76</v>
      </c>
      <c r="AY371" s="251" t="s">
        <v>349</v>
      </c>
    </row>
    <row r="372" s="13" customFormat="1">
      <c r="A372" s="13"/>
      <c r="B372" s="241"/>
      <c r="C372" s="242"/>
      <c r="D372" s="243" t="s">
        <v>358</v>
      </c>
      <c r="E372" s="244" t="s">
        <v>1</v>
      </c>
      <c r="F372" s="245" t="s">
        <v>647</v>
      </c>
      <c r="G372" s="242"/>
      <c r="H372" s="244" t="s">
        <v>1</v>
      </c>
      <c r="I372" s="246"/>
      <c r="J372" s="242"/>
      <c r="K372" s="242"/>
      <c r="L372" s="247"/>
      <c r="M372" s="248"/>
      <c r="N372" s="249"/>
      <c r="O372" s="249"/>
      <c r="P372" s="249"/>
      <c r="Q372" s="249"/>
      <c r="R372" s="249"/>
      <c r="S372" s="249"/>
      <c r="T372" s="250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51" t="s">
        <v>358</v>
      </c>
      <c r="AU372" s="251" t="s">
        <v>85</v>
      </c>
      <c r="AV372" s="13" t="s">
        <v>83</v>
      </c>
      <c r="AW372" s="13" t="s">
        <v>32</v>
      </c>
      <c r="AX372" s="13" t="s">
        <v>76</v>
      </c>
      <c r="AY372" s="251" t="s">
        <v>349</v>
      </c>
    </row>
    <row r="373" s="14" customFormat="1">
      <c r="A373" s="14"/>
      <c r="B373" s="252"/>
      <c r="C373" s="253"/>
      <c r="D373" s="243" t="s">
        <v>358</v>
      </c>
      <c r="E373" s="254" t="s">
        <v>1</v>
      </c>
      <c r="F373" s="255" t="s">
        <v>157</v>
      </c>
      <c r="G373" s="253"/>
      <c r="H373" s="256">
        <v>17</v>
      </c>
      <c r="I373" s="257"/>
      <c r="J373" s="253"/>
      <c r="K373" s="253"/>
      <c r="L373" s="258"/>
      <c r="M373" s="259"/>
      <c r="N373" s="260"/>
      <c r="O373" s="260"/>
      <c r="P373" s="260"/>
      <c r="Q373" s="260"/>
      <c r="R373" s="260"/>
      <c r="S373" s="260"/>
      <c r="T373" s="261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62" t="s">
        <v>358</v>
      </c>
      <c r="AU373" s="262" t="s">
        <v>85</v>
      </c>
      <c r="AV373" s="14" t="s">
        <v>85</v>
      </c>
      <c r="AW373" s="14" t="s">
        <v>32</v>
      </c>
      <c r="AX373" s="14" t="s">
        <v>83</v>
      </c>
      <c r="AY373" s="262" t="s">
        <v>349</v>
      </c>
    </row>
    <row r="374" s="2" customFormat="1" ht="24.15" customHeight="1">
      <c r="A374" s="38"/>
      <c r="B374" s="39"/>
      <c r="C374" s="275" t="s">
        <v>648</v>
      </c>
      <c r="D374" s="275" t="s">
        <v>419</v>
      </c>
      <c r="E374" s="276" t="s">
        <v>649</v>
      </c>
      <c r="F374" s="277" t="s">
        <v>650</v>
      </c>
      <c r="G374" s="278" t="s">
        <v>416</v>
      </c>
      <c r="H374" s="279">
        <v>17</v>
      </c>
      <c r="I374" s="280"/>
      <c r="J374" s="281">
        <f>ROUND(I374*H374,2)</f>
        <v>0</v>
      </c>
      <c r="K374" s="277" t="s">
        <v>355</v>
      </c>
      <c r="L374" s="282"/>
      <c r="M374" s="283" t="s">
        <v>1</v>
      </c>
      <c r="N374" s="284" t="s">
        <v>41</v>
      </c>
      <c r="O374" s="91"/>
      <c r="P374" s="237">
        <f>O374*H374</f>
        <v>0</v>
      </c>
      <c r="Q374" s="237">
        <v>0.00029999999999999997</v>
      </c>
      <c r="R374" s="237">
        <f>Q374*H374</f>
        <v>0.0050999999999999995</v>
      </c>
      <c r="S374" s="237">
        <v>0</v>
      </c>
      <c r="T374" s="238">
        <f>S374*H374</f>
        <v>0</v>
      </c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R374" s="239" t="s">
        <v>525</v>
      </c>
      <c r="AT374" s="239" t="s">
        <v>419</v>
      </c>
      <c r="AU374" s="239" t="s">
        <v>85</v>
      </c>
      <c r="AY374" s="17" t="s">
        <v>349</v>
      </c>
      <c r="BE374" s="240">
        <f>IF(N374="základní",J374,0)</f>
        <v>0</v>
      </c>
      <c r="BF374" s="240">
        <f>IF(N374="snížená",J374,0)</f>
        <v>0</v>
      </c>
      <c r="BG374" s="240">
        <f>IF(N374="zákl. přenesená",J374,0)</f>
        <v>0</v>
      </c>
      <c r="BH374" s="240">
        <f>IF(N374="sníž. přenesená",J374,0)</f>
        <v>0</v>
      </c>
      <c r="BI374" s="240">
        <f>IF(N374="nulová",J374,0)</f>
        <v>0</v>
      </c>
      <c r="BJ374" s="17" t="s">
        <v>83</v>
      </c>
      <c r="BK374" s="240">
        <f>ROUND(I374*H374,2)</f>
        <v>0</v>
      </c>
      <c r="BL374" s="17" t="s">
        <v>439</v>
      </c>
      <c r="BM374" s="239" t="s">
        <v>651</v>
      </c>
    </row>
    <row r="375" s="2" customFormat="1" ht="33" customHeight="1">
      <c r="A375" s="38"/>
      <c r="B375" s="39"/>
      <c r="C375" s="228" t="s">
        <v>652</v>
      </c>
      <c r="D375" s="228" t="s">
        <v>351</v>
      </c>
      <c r="E375" s="229" t="s">
        <v>653</v>
      </c>
      <c r="F375" s="230" t="s">
        <v>654</v>
      </c>
      <c r="G375" s="231" t="s">
        <v>399</v>
      </c>
      <c r="H375" s="232">
        <v>0.41999999999999998</v>
      </c>
      <c r="I375" s="233"/>
      <c r="J375" s="234">
        <f>ROUND(I375*H375,2)</f>
        <v>0</v>
      </c>
      <c r="K375" s="230" t="s">
        <v>355</v>
      </c>
      <c r="L375" s="44"/>
      <c r="M375" s="235" t="s">
        <v>1</v>
      </c>
      <c r="N375" s="236" t="s">
        <v>41</v>
      </c>
      <c r="O375" s="91"/>
      <c r="P375" s="237">
        <f>O375*H375</f>
        <v>0</v>
      </c>
      <c r="Q375" s="237">
        <v>0</v>
      </c>
      <c r="R375" s="237">
        <f>Q375*H375</f>
        <v>0</v>
      </c>
      <c r="S375" s="237">
        <v>0</v>
      </c>
      <c r="T375" s="238">
        <f>S375*H375</f>
        <v>0</v>
      </c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R375" s="239" t="s">
        <v>439</v>
      </c>
      <c r="AT375" s="239" t="s">
        <v>351</v>
      </c>
      <c r="AU375" s="239" t="s">
        <v>85</v>
      </c>
      <c r="AY375" s="17" t="s">
        <v>349</v>
      </c>
      <c r="BE375" s="240">
        <f>IF(N375="základní",J375,0)</f>
        <v>0</v>
      </c>
      <c r="BF375" s="240">
        <f>IF(N375="snížená",J375,0)</f>
        <v>0</v>
      </c>
      <c r="BG375" s="240">
        <f>IF(N375="zákl. přenesená",J375,0)</f>
        <v>0</v>
      </c>
      <c r="BH375" s="240">
        <f>IF(N375="sníž. přenesená",J375,0)</f>
        <v>0</v>
      </c>
      <c r="BI375" s="240">
        <f>IF(N375="nulová",J375,0)</f>
        <v>0</v>
      </c>
      <c r="BJ375" s="17" t="s">
        <v>83</v>
      </c>
      <c r="BK375" s="240">
        <f>ROUND(I375*H375,2)</f>
        <v>0</v>
      </c>
      <c r="BL375" s="17" t="s">
        <v>439</v>
      </c>
      <c r="BM375" s="239" t="s">
        <v>655</v>
      </c>
    </row>
    <row r="376" s="12" customFormat="1" ht="22.8" customHeight="1">
      <c r="A376" s="12"/>
      <c r="B376" s="212"/>
      <c r="C376" s="213"/>
      <c r="D376" s="214" t="s">
        <v>75</v>
      </c>
      <c r="E376" s="226" t="s">
        <v>656</v>
      </c>
      <c r="F376" s="226" t="s">
        <v>657</v>
      </c>
      <c r="G376" s="213"/>
      <c r="H376" s="213"/>
      <c r="I376" s="216"/>
      <c r="J376" s="227">
        <f>BK376</f>
        <v>0</v>
      </c>
      <c r="K376" s="213"/>
      <c r="L376" s="218"/>
      <c r="M376" s="219"/>
      <c r="N376" s="220"/>
      <c r="O376" s="220"/>
      <c r="P376" s="221">
        <f>SUM(P377:P428)</f>
        <v>0</v>
      </c>
      <c r="Q376" s="220"/>
      <c r="R376" s="221">
        <f>SUM(R377:R428)</f>
        <v>1.1319608999999999</v>
      </c>
      <c r="S376" s="220"/>
      <c r="T376" s="222">
        <f>SUM(T377:T428)</f>
        <v>0</v>
      </c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R376" s="223" t="s">
        <v>85</v>
      </c>
      <c r="AT376" s="224" t="s">
        <v>75</v>
      </c>
      <c r="AU376" s="224" t="s">
        <v>83</v>
      </c>
      <c r="AY376" s="223" t="s">
        <v>349</v>
      </c>
      <c r="BK376" s="225">
        <f>SUM(BK377:BK428)</f>
        <v>0</v>
      </c>
    </row>
    <row r="377" s="2" customFormat="1" ht="33" customHeight="1">
      <c r="A377" s="38"/>
      <c r="B377" s="39"/>
      <c r="C377" s="228" t="s">
        <v>658</v>
      </c>
      <c r="D377" s="228" t="s">
        <v>351</v>
      </c>
      <c r="E377" s="229" t="s">
        <v>659</v>
      </c>
      <c r="F377" s="230" t="s">
        <v>660</v>
      </c>
      <c r="G377" s="231" t="s">
        <v>416</v>
      </c>
      <c r="H377" s="232">
        <v>13</v>
      </c>
      <c r="I377" s="233"/>
      <c r="J377" s="234">
        <f>ROUND(I377*H377,2)</f>
        <v>0</v>
      </c>
      <c r="K377" s="230" t="s">
        <v>355</v>
      </c>
      <c r="L377" s="44"/>
      <c r="M377" s="235" t="s">
        <v>1</v>
      </c>
      <c r="N377" s="236" t="s">
        <v>41</v>
      </c>
      <c r="O377" s="91"/>
      <c r="P377" s="237">
        <f>O377*H377</f>
        <v>0</v>
      </c>
      <c r="Q377" s="237">
        <v>0.0074999999999999997</v>
      </c>
      <c r="R377" s="237">
        <f>Q377*H377</f>
        <v>0.097500000000000003</v>
      </c>
      <c r="S377" s="237">
        <v>0</v>
      </c>
      <c r="T377" s="238">
        <f>S377*H377</f>
        <v>0</v>
      </c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R377" s="239" t="s">
        <v>439</v>
      </c>
      <c r="AT377" s="239" t="s">
        <v>351</v>
      </c>
      <c r="AU377" s="239" t="s">
        <v>85</v>
      </c>
      <c r="AY377" s="17" t="s">
        <v>349</v>
      </c>
      <c r="BE377" s="240">
        <f>IF(N377="základní",J377,0)</f>
        <v>0</v>
      </c>
      <c r="BF377" s="240">
        <f>IF(N377="snížená",J377,0)</f>
        <v>0</v>
      </c>
      <c r="BG377" s="240">
        <f>IF(N377="zákl. přenesená",J377,0)</f>
        <v>0</v>
      </c>
      <c r="BH377" s="240">
        <f>IF(N377="sníž. přenesená",J377,0)</f>
        <v>0</v>
      </c>
      <c r="BI377" s="240">
        <f>IF(N377="nulová",J377,0)</f>
        <v>0</v>
      </c>
      <c r="BJ377" s="17" t="s">
        <v>83</v>
      </c>
      <c r="BK377" s="240">
        <f>ROUND(I377*H377,2)</f>
        <v>0</v>
      </c>
      <c r="BL377" s="17" t="s">
        <v>439</v>
      </c>
      <c r="BM377" s="239" t="s">
        <v>661</v>
      </c>
    </row>
    <row r="378" s="13" customFormat="1">
      <c r="A378" s="13"/>
      <c r="B378" s="241"/>
      <c r="C378" s="242"/>
      <c r="D378" s="243" t="s">
        <v>358</v>
      </c>
      <c r="E378" s="244" t="s">
        <v>1</v>
      </c>
      <c r="F378" s="245" t="s">
        <v>359</v>
      </c>
      <c r="G378" s="242"/>
      <c r="H378" s="244" t="s">
        <v>1</v>
      </c>
      <c r="I378" s="246"/>
      <c r="J378" s="242"/>
      <c r="K378" s="242"/>
      <c r="L378" s="247"/>
      <c r="M378" s="248"/>
      <c r="N378" s="249"/>
      <c r="O378" s="249"/>
      <c r="P378" s="249"/>
      <c r="Q378" s="249"/>
      <c r="R378" s="249"/>
      <c r="S378" s="249"/>
      <c r="T378" s="250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51" t="s">
        <v>358</v>
      </c>
      <c r="AU378" s="251" t="s">
        <v>85</v>
      </c>
      <c r="AV378" s="13" t="s">
        <v>83</v>
      </c>
      <c r="AW378" s="13" t="s">
        <v>32</v>
      </c>
      <c r="AX378" s="13" t="s">
        <v>76</v>
      </c>
      <c r="AY378" s="251" t="s">
        <v>349</v>
      </c>
    </row>
    <row r="379" s="13" customFormat="1">
      <c r="A379" s="13"/>
      <c r="B379" s="241"/>
      <c r="C379" s="242"/>
      <c r="D379" s="243" t="s">
        <v>358</v>
      </c>
      <c r="E379" s="244" t="s">
        <v>1</v>
      </c>
      <c r="F379" s="245" t="s">
        <v>662</v>
      </c>
      <c r="G379" s="242"/>
      <c r="H379" s="244" t="s">
        <v>1</v>
      </c>
      <c r="I379" s="246"/>
      <c r="J379" s="242"/>
      <c r="K379" s="242"/>
      <c r="L379" s="247"/>
      <c r="M379" s="248"/>
      <c r="N379" s="249"/>
      <c r="O379" s="249"/>
      <c r="P379" s="249"/>
      <c r="Q379" s="249"/>
      <c r="R379" s="249"/>
      <c r="S379" s="249"/>
      <c r="T379" s="250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51" t="s">
        <v>358</v>
      </c>
      <c r="AU379" s="251" t="s">
        <v>85</v>
      </c>
      <c r="AV379" s="13" t="s">
        <v>83</v>
      </c>
      <c r="AW379" s="13" t="s">
        <v>32</v>
      </c>
      <c r="AX379" s="13" t="s">
        <v>76</v>
      </c>
      <c r="AY379" s="251" t="s">
        <v>349</v>
      </c>
    </row>
    <row r="380" s="13" customFormat="1">
      <c r="A380" s="13"/>
      <c r="B380" s="241"/>
      <c r="C380" s="242"/>
      <c r="D380" s="243" t="s">
        <v>358</v>
      </c>
      <c r="E380" s="244" t="s">
        <v>1</v>
      </c>
      <c r="F380" s="245" t="s">
        <v>663</v>
      </c>
      <c r="G380" s="242"/>
      <c r="H380" s="244" t="s">
        <v>1</v>
      </c>
      <c r="I380" s="246"/>
      <c r="J380" s="242"/>
      <c r="K380" s="242"/>
      <c r="L380" s="247"/>
      <c r="M380" s="248"/>
      <c r="N380" s="249"/>
      <c r="O380" s="249"/>
      <c r="P380" s="249"/>
      <c r="Q380" s="249"/>
      <c r="R380" s="249"/>
      <c r="S380" s="249"/>
      <c r="T380" s="250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51" t="s">
        <v>358</v>
      </c>
      <c r="AU380" s="251" t="s">
        <v>85</v>
      </c>
      <c r="AV380" s="13" t="s">
        <v>83</v>
      </c>
      <c r="AW380" s="13" t="s">
        <v>32</v>
      </c>
      <c r="AX380" s="13" t="s">
        <v>76</v>
      </c>
      <c r="AY380" s="251" t="s">
        <v>349</v>
      </c>
    </row>
    <row r="381" s="13" customFormat="1">
      <c r="A381" s="13"/>
      <c r="B381" s="241"/>
      <c r="C381" s="242"/>
      <c r="D381" s="243" t="s">
        <v>358</v>
      </c>
      <c r="E381" s="244" t="s">
        <v>1</v>
      </c>
      <c r="F381" s="245" t="s">
        <v>664</v>
      </c>
      <c r="G381" s="242"/>
      <c r="H381" s="244" t="s">
        <v>1</v>
      </c>
      <c r="I381" s="246"/>
      <c r="J381" s="242"/>
      <c r="K381" s="242"/>
      <c r="L381" s="247"/>
      <c r="M381" s="248"/>
      <c r="N381" s="249"/>
      <c r="O381" s="249"/>
      <c r="P381" s="249"/>
      <c r="Q381" s="249"/>
      <c r="R381" s="249"/>
      <c r="S381" s="249"/>
      <c r="T381" s="250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51" t="s">
        <v>358</v>
      </c>
      <c r="AU381" s="251" t="s">
        <v>85</v>
      </c>
      <c r="AV381" s="13" t="s">
        <v>83</v>
      </c>
      <c r="AW381" s="13" t="s">
        <v>32</v>
      </c>
      <c r="AX381" s="13" t="s">
        <v>76</v>
      </c>
      <c r="AY381" s="251" t="s">
        <v>349</v>
      </c>
    </row>
    <row r="382" s="13" customFormat="1">
      <c r="A382" s="13"/>
      <c r="B382" s="241"/>
      <c r="C382" s="242"/>
      <c r="D382" s="243" t="s">
        <v>358</v>
      </c>
      <c r="E382" s="244" t="s">
        <v>1</v>
      </c>
      <c r="F382" s="245" t="s">
        <v>665</v>
      </c>
      <c r="G382" s="242"/>
      <c r="H382" s="244" t="s">
        <v>1</v>
      </c>
      <c r="I382" s="246"/>
      <c r="J382" s="242"/>
      <c r="K382" s="242"/>
      <c r="L382" s="247"/>
      <c r="M382" s="248"/>
      <c r="N382" s="249"/>
      <c r="O382" s="249"/>
      <c r="P382" s="249"/>
      <c r="Q382" s="249"/>
      <c r="R382" s="249"/>
      <c r="S382" s="249"/>
      <c r="T382" s="250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51" t="s">
        <v>358</v>
      </c>
      <c r="AU382" s="251" t="s">
        <v>85</v>
      </c>
      <c r="AV382" s="13" t="s">
        <v>83</v>
      </c>
      <c r="AW382" s="13" t="s">
        <v>32</v>
      </c>
      <c r="AX382" s="13" t="s">
        <v>76</v>
      </c>
      <c r="AY382" s="251" t="s">
        <v>349</v>
      </c>
    </row>
    <row r="383" s="14" customFormat="1">
      <c r="A383" s="14"/>
      <c r="B383" s="252"/>
      <c r="C383" s="253"/>
      <c r="D383" s="243" t="s">
        <v>358</v>
      </c>
      <c r="E383" s="254" t="s">
        <v>1</v>
      </c>
      <c r="F383" s="255" t="s">
        <v>192</v>
      </c>
      <c r="G383" s="253"/>
      <c r="H383" s="256">
        <v>13</v>
      </c>
      <c r="I383" s="257"/>
      <c r="J383" s="253"/>
      <c r="K383" s="253"/>
      <c r="L383" s="258"/>
      <c r="M383" s="259"/>
      <c r="N383" s="260"/>
      <c r="O383" s="260"/>
      <c r="P383" s="260"/>
      <c r="Q383" s="260"/>
      <c r="R383" s="260"/>
      <c r="S383" s="260"/>
      <c r="T383" s="261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62" t="s">
        <v>358</v>
      </c>
      <c r="AU383" s="262" t="s">
        <v>85</v>
      </c>
      <c r="AV383" s="14" t="s">
        <v>85</v>
      </c>
      <c r="AW383" s="14" t="s">
        <v>32</v>
      </c>
      <c r="AX383" s="14" t="s">
        <v>83</v>
      </c>
      <c r="AY383" s="262" t="s">
        <v>349</v>
      </c>
    </row>
    <row r="384" s="2" customFormat="1" ht="24.15" customHeight="1">
      <c r="A384" s="38"/>
      <c r="B384" s="39"/>
      <c r="C384" s="275" t="s">
        <v>666</v>
      </c>
      <c r="D384" s="275" t="s">
        <v>419</v>
      </c>
      <c r="E384" s="276" t="s">
        <v>667</v>
      </c>
      <c r="F384" s="277" t="s">
        <v>668</v>
      </c>
      <c r="G384" s="278" t="s">
        <v>416</v>
      </c>
      <c r="H384" s="279">
        <v>9</v>
      </c>
      <c r="I384" s="280"/>
      <c r="J384" s="281">
        <f>ROUND(I384*H384,2)</f>
        <v>0</v>
      </c>
      <c r="K384" s="277" t="s">
        <v>355</v>
      </c>
      <c r="L384" s="282"/>
      <c r="M384" s="283" t="s">
        <v>1</v>
      </c>
      <c r="N384" s="284" t="s">
        <v>41</v>
      </c>
      <c r="O384" s="91"/>
      <c r="P384" s="237">
        <f>O384*H384</f>
        <v>0</v>
      </c>
      <c r="Q384" s="237">
        <v>0.00020000000000000001</v>
      </c>
      <c r="R384" s="237">
        <f>Q384*H384</f>
        <v>0.0018000000000000002</v>
      </c>
      <c r="S384" s="237">
        <v>0</v>
      </c>
      <c r="T384" s="238">
        <f>S384*H384</f>
        <v>0</v>
      </c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R384" s="239" t="s">
        <v>525</v>
      </c>
      <c r="AT384" s="239" t="s">
        <v>419</v>
      </c>
      <c r="AU384" s="239" t="s">
        <v>85</v>
      </c>
      <c r="AY384" s="17" t="s">
        <v>349</v>
      </c>
      <c r="BE384" s="240">
        <f>IF(N384="základní",J384,0)</f>
        <v>0</v>
      </c>
      <c r="BF384" s="240">
        <f>IF(N384="snížená",J384,0)</f>
        <v>0</v>
      </c>
      <c r="BG384" s="240">
        <f>IF(N384="zákl. přenesená",J384,0)</f>
        <v>0</v>
      </c>
      <c r="BH384" s="240">
        <f>IF(N384="sníž. přenesená",J384,0)</f>
        <v>0</v>
      </c>
      <c r="BI384" s="240">
        <f>IF(N384="nulová",J384,0)</f>
        <v>0</v>
      </c>
      <c r="BJ384" s="17" t="s">
        <v>83</v>
      </c>
      <c r="BK384" s="240">
        <f>ROUND(I384*H384,2)</f>
        <v>0</v>
      </c>
      <c r="BL384" s="17" t="s">
        <v>439</v>
      </c>
      <c r="BM384" s="239" t="s">
        <v>669</v>
      </c>
    </row>
    <row r="385" s="2" customFormat="1" ht="24.15" customHeight="1">
      <c r="A385" s="38"/>
      <c r="B385" s="39"/>
      <c r="C385" s="275" t="s">
        <v>670</v>
      </c>
      <c r="D385" s="275" t="s">
        <v>419</v>
      </c>
      <c r="E385" s="276" t="s">
        <v>671</v>
      </c>
      <c r="F385" s="277" t="s">
        <v>672</v>
      </c>
      <c r="G385" s="278" t="s">
        <v>416</v>
      </c>
      <c r="H385" s="279">
        <v>4</v>
      </c>
      <c r="I385" s="280"/>
      <c r="J385" s="281">
        <f>ROUND(I385*H385,2)</f>
        <v>0</v>
      </c>
      <c r="K385" s="277" t="s">
        <v>355</v>
      </c>
      <c r="L385" s="282"/>
      <c r="M385" s="283" t="s">
        <v>1</v>
      </c>
      <c r="N385" s="284" t="s">
        <v>41</v>
      </c>
      <c r="O385" s="91"/>
      <c r="P385" s="237">
        <f>O385*H385</f>
        <v>0</v>
      </c>
      <c r="Q385" s="237">
        <v>0.00034000000000000002</v>
      </c>
      <c r="R385" s="237">
        <f>Q385*H385</f>
        <v>0.0013600000000000001</v>
      </c>
      <c r="S385" s="237">
        <v>0</v>
      </c>
      <c r="T385" s="238">
        <f>S385*H385</f>
        <v>0</v>
      </c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R385" s="239" t="s">
        <v>525</v>
      </c>
      <c r="AT385" s="239" t="s">
        <v>419</v>
      </c>
      <c r="AU385" s="239" t="s">
        <v>85</v>
      </c>
      <c r="AY385" s="17" t="s">
        <v>349</v>
      </c>
      <c r="BE385" s="240">
        <f>IF(N385="základní",J385,0)</f>
        <v>0</v>
      </c>
      <c r="BF385" s="240">
        <f>IF(N385="snížená",J385,0)</f>
        <v>0</v>
      </c>
      <c r="BG385" s="240">
        <f>IF(N385="zákl. přenesená",J385,0)</f>
        <v>0</v>
      </c>
      <c r="BH385" s="240">
        <f>IF(N385="sníž. přenesená",J385,0)</f>
        <v>0</v>
      </c>
      <c r="BI385" s="240">
        <f>IF(N385="nulová",J385,0)</f>
        <v>0</v>
      </c>
      <c r="BJ385" s="17" t="s">
        <v>83</v>
      </c>
      <c r="BK385" s="240">
        <f>ROUND(I385*H385,2)</f>
        <v>0</v>
      </c>
      <c r="BL385" s="17" t="s">
        <v>439</v>
      </c>
      <c r="BM385" s="239" t="s">
        <v>673</v>
      </c>
    </row>
    <row r="386" s="2" customFormat="1" ht="33" customHeight="1">
      <c r="A386" s="38"/>
      <c r="B386" s="39"/>
      <c r="C386" s="228" t="s">
        <v>674</v>
      </c>
      <c r="D386" s="228" t="s">
        <v>351</v>
      </c>
      <c r="E386" s="229" t="s">
        <v>675</v>
      </c>
      <c r="F386" s="230" t="s">
        <v>676</v>
      </c>
      <c r="G386" s="231" t="s">
        <v>416</v>
      </c>
      <c r="H386" s="232">
        <v>8</v>
      </c>
      <c r="I386" s="233"/>
      <c r="J386" s="234">
        <f>ROUND(I386*H386,2)</f>
        <v>0</v>
      </c>
      <c r="K386" s="230" t="s">
        <v>355</v>
      </c>
      <c r="L386" s="44"/>
      <c r="M386" s="235" t="s">
        <v>1</v>
      </c>
      <c r="N386" s="236" t="s">
        <v>41</v>
      </c>
      <c r="O386" s="91"/>
      <c r="P386" s="237">
        <f>O386*H386</f>
        <v>0</v>
      </c>
      <c r="Q386" s="237">
        <v>0</v>
      </c>
      <c r="R386" s="237">
        <f>Q386*H386</f>
        <v>0</v>
      </c>
      <c r="S386" s="237">
        <v>0</v>
      </c>
      <c r="T386" s="238">
        <f>S386*H386</f>
        <v>0</v>
      </c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R386" s="239" t="s">
        <v>439</v>
      </c>
      <c r="AT386" s="239" t="s">
        <v>351</v>
      </c>
      <c r="AU386" s="239" t="s">
        <v>85</v>
      </c>
      <c r="AY386" s="17" t="s">
        <v>349</v>
      </c>
      <c r="BE386" s="240">
        <f>IF(N386="základní",J386,0)</f>
        <v>0</v>
      </c>
      <c r="BF386" s="240">
        <f>IF(N386="snížená",J386,0)</f>
        <v>0</v>
      </c>
      <c r="BG386" s="240">
        <f>IF(N386="zákl. přenesená",J386,0)</f>
        <v>0</v>
      </c>
      <c r="BH386" s="240">
        <f>IF(N386="sníž. přenesená",J386,0)</f>
        <v>0</v>
      </c>
      <c r="BI386" s="240">
        <f>IF(N386="nulová",J386,0)</f>
        <v>0</v>
      </c>
      <c r="BJ386" s="17" t="s">
        <v>83</v>
      </c>
      <c r="BK386" s="240">
        <f>ROUND(I386*H386,2)</f>
        <v>0</v>
      </c>
      <c r="BL386" s="17" t="s">
        <v>439</v>
      </c>
      <c r="BM386" s="239" t="s">
        <v>677</v>
      </c>
    </row>
    <row r="387" s="14" customFormat="1">
      <c r="A387" s="14"/>
      <c r="B387" s="252"/>
      <c r="C387" s="253"/>
      <c r="D387" s="243" t="s">
        <v>358</v>
      </c>
      <c r="E387" s="263" t="s">
        <v>1</v>
      </c>
      <c r="F387" s="254" t="s">
        <v>396</v>
      </c>
      <c r="G387" s="253"/>
      <c r="H387" s="256">
        <v>8</v>
      </c>
      <c r="I387" s="257"/>
      <c r="J387" s="253"/>
      <c r="K387" s="253"/>
      <c r="L387" s="258"/>
      <c r="M387" s="259"/>
      <c r="N387" s="260"/>
      <c r="O387" s="260"/>
      <c r="P387" s="260"/>
      <c r="Q387" s="260"/>
      <c r="R387" s="260"/>
      <c r="S387" s="260"/>
      <c r="T387" s="261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62" t="s">
        <v>358</v>
      </c>
      <c r="AU387" s="262" t="s">
        <v>85</v>
      </c>
      <c r="AV387" s="14" t="s">
        <v>85</v>
      </c>
      <c r="AW387" s="14" t="s">
        <v>32</v>
      </c>
      <c r="AX387" s="14" t="s">
        <v>76</v>
      </c>
      <c r="AY387" s="262" t="s">
        <v>349</v>
      </c>
    </row>
    <row r="388" s="15" customFormat="1">
      <c r="A388" s="15"/>
      <c r="B388" s="264"/>
      <c r="C388" s="265"/>
      <c r="D388" s="243" t="s">
        <v>358</v>
      </c>
      <c r="E388" s="266" t="s">
        <v>1</v>
      </c>
      <c r="F388" s="267" t="s">
        <v>377</v>
      </c>
      <c r="G388" s="265"/>
      <c r="H388" s="268">
        <v>8</v>
      </c>
      <c r="I388" s="269"/>
      <c r="J388" s="265"/>
      <c r="K388" s="265"/>
      <c r="L388" s="270"/>
      <c r="M388" s="271"/>
      <c r="N388" s="272"/>
      <c r="O388" s="272"/>
      <c r="P388" s="272"/>
      <c r="Q388" s="272"/>
      <c r="R388" s="272"/>
      <c r="S388" s="272"/>
      <c r="T388" s="273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T388" s="274" t="s">
        <v>358</v>
      </c>
      <c r="AU388" s="274" t="s">
        <v>85</v>
      </c>
      <c r="AV388" s="15" t="s">
        <v>356</v>
      </c>
      <c r="AW388" s="15" t="s">
        <v>32</v>
      </c>
      <c r="AX388" s="15" t="s">
        <v>83</v>
      </c>
      <c r="AY388" s="274" t="s">
        <v>349</v>
      </c>
    </row>
    <row r="389" s="2" customFormat="1" ht="16.5" customHeight="1">
      <c r="A389" s="38"/>
      <c r="B389" s="39"/>
      <c r="C389" s="275" t="s">
        <v>678</v>
      </c>
      <c r="D389" s="275" t="s">
        <v>419</v>
      </c>
      <c r="E389" s="276" t="s">
        <v>679</v>
      </c>
      <c r="F389" s="277" t="s">
        <v>680</v>
      </c>
      <c r="G389" s="278" t="s">
        <v>416</v>
      </c>
      <c r="H389" s="279">
        <v>2</v>
      </c>
      <c r="I389" s="280"/>
      <c r="J389" s="281">
        <f>ROUND(I389*H389,2)</f>
        <v>0</v>
      </c>
      <c r="K389" s="277" t="s">
        <v>355</v>
      </c>
      <c r="L389" s="282"/>
      <c r="M389" s="283" t="s">
        <v>1</v>
      </c>
      <c r="N389" s="284" t="s">
        <v>41</v>
      </c>
      <c r="O389" s="91"/>
      <c r="P389" s="237">
        <f>O389*H389</f>
        <v>0</v>
      </c>
      <c r="Q389" s="237">
        <v>0.00020000000000000001</v>
      </c>
      <c r="R389" s="237">
        <f>Q389*H389</f>
        <v>0.00040000000000000002</v>
      </c>
      <c r="S389" s="237">
        <v>0</v>
      </c>
      <c r="T389" s="238">
        <f>S389*H389</f>
        <v>0</v>
      </c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R389" s="239" t="s">
        <v>525</v>
      </c>
      <c r="AT389" s="239" t="s">
        <v>419</v>
      </c>
      <c r="AU389" s="239" t="s">
        <v>85</v>
      </c>
      <c r="AY389" s="17" t="s">
        <v>349</v>
      </c>
      <c r="BE389" s="240">
        <f>IF(N389="základní",J389,0)</f>
        <v>0</v>
      </c>
      <c r="BF389" s="240">
        <f>IF(N389="snížená",J389,0)</f>
        <v>0</v>
      </c>
      <c r="BG389" s="240">
        <f>IF(N389="zákl. přenesená",J389,0)</f>
        <v>0</v>
      </c>
      <c r="BH389" s="240">
        <f>IF(N389="sníž. přenesená",J389,0)</f>
        <v>0</v>
      </c>
      <c r="BI389" s="240">
        <f>IF(N389="nulová",J389,0)</f>
        <v>0</v>
      </c>
      <c r="BJ389" s="17" t="s">
        <v>83</v>
      </c>
      <c r="BK389" s="240">
        <f>ROUND(I389*H389,2)</f>
        <v>0</v>
      </c>
      <c r="BL389" s="17" t="s">
        <v>439</v>
      </c>
      <c r="BM389" s="239" t="s">
        <v>681</v>
      </c>
    </row>
    <row r="390" s="2" customFormat="1" ht="16.5" customHeight="1">
      <c r="A390" s="38"/>
      <c r="B390" s="39"/>
      <c r="C390" s="275" t="s">
        <v>682</v>
      </c>
      <c r="D390" s="275" t="s">
        <v>419</v>
      </c>
      <c r="E390" s="276" t="s">
        <v>683</v>
      </c>
      <c r="F390" s="277" t="s">
        <v>684</v>
      </c>
      <c r="G390" s="278" t="s">
        <v>416</v>
      </c>
      <c r="H390" s="279">
        <v>6</v>
      </c>
      <c r="I390" s="280"/>
      <c r="J390" s="281">
        <f>ROUND(I390*H390,2)</f>
        <v>0</v>
      </c>
      <c r="K390" s="277" t="s">
        <v>355</v>
      </c>
      <c r="L390" s="282"/>
      <c r="M390" s="283" t="s">
        <v>1</v>
      </c>
      <c r="N390" s="284" t="s">
        <v>41</v>
      </c>
      <c r="O390" s="91"/>
      <c r="P390" s="237">
        <f>O390*H390</f>
        <v>0</v>
      </c>
      <c r="Q390" s="237">
        <v>0.00020000000000000001</v>
      </c>
      <c r="R390" s="237">
        <f>Q390*H390</f>
        <v>0.0012000000000000001</v>
      </c>
      <c r="S390" s="237">
        <v>0</v>
      </c>
      <c r="T390" s="238">
        <f>S390*H390</f>
        <v>0</v>
      </c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R390" s="239" t="s">
        <v>525</v>
      </c>
      <c r="AT390" s="239" t="s">
        <v>419</v>
      </c>
      <c r="AU390" s="239" t="s">
        <v>85</v>
      </c>
      <c r="AY390" s="17" t="s">
        <v>349</v>
      </c>
      <c r="BE390" s="240">
        <f>IF(N390="základní",J390,0)</f>
        <v>0</v>
      </c>
      <c r="BF390" s="240">
        <f>IF(N390="snížená",J390,0)</f>
        <v>0</v>
      </c>
      <c r="BG390" s="240">
        <f>IF(N390="zákl. přenesená",J390,0)</f>
        <v>0</v>
      </c>
      <c r="BH390" s="240">
        <f>IF(N390="sníž. přenesená",J390,0)</f>
        <v>0</v>
      </c>
      <c r="BI390" s="240">
        <f>IF(N390="nulová",J390,0)</f>
        <v>0</v>
      </c>
      <c r="BJ390" s="17" t="s">
        <v>83</v>
      </c>
      <c r="BK390" s="240">
        <f>ROUND(I390*H390,2)</f>
        <v>0</v>
      </c>
      <c r="BL390" s="17" t="s">
        <v>439</v>
      </c>
      <c r="BM390" s="239" t="s">
        <v>685</v>
      </c>
    </row>
    <row r="391" s="2" customFormat="1" ht="37.8" customHeight="1">
      <c r="A391" s="38"/>
      <c r="B391" s="39"/>
      <c r="C391" s="228" t="s">
        <v>686</v>
      </c>
      <c r="D391" s="228" t="s">
        <v>351</v>
      </c>
      <c r="E391" s="229" t="s">
        <v>687</v>
      </c>
      <c r="F391" s="230" t="s">
        <v>688</v>
      </c>
      <c r="G391" s="231" t="s">
        <v>422</v>
      </c>
      <c r="H391" s="232">
        <v>92</v>
      </c>
      <c r="I391" s="233"/>
      <c r="J391" s="234">
        <f>ROUND(I391*H391,2)</f>
        <v>0</v>
      </c>
      <c r="K391" s="230" t="s">
        <v>355</v>
      </c>
      <c r="L391" s="44"/>
      <c r="M391" s="235" t="s">
        <v>1</v>
      </c>
      <c r="N391" s="236" t="s">
        <v>41</v>
      </c>
      <c r="O391" s="91"/>
      <c r="P391" s="237">
        <f>O391*H391</f>
        <v>0</v>
      </c>
      <c r="Q391" s="237">
        <v>0.0011100000000000001</v>
      </c>
      <c r="R391" s="237">
        <f>Q391*H391</f>
        <v>0.10212</v>
      </c>
      <c r="S391" s="237">
        <v>0</v>
      </c>
      <c r="T391" s="238">
        <f>S391*H391</f>
        <v>0</v>
      </c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R391" s="239" t="s">
        <v>439</v>
      </c>
      <c r="AT391" s="239" t="s">
        <v>351</v>
      </c>
      <c r="AU391" s="239" t="s">
        <v>85</v>
      </c>
      <c r="AY391" s="17" t="s">
        <v>349</v>
      </c>
      <c r="BE391" s="240">
        <f>IF(N391="základní",J391,0)</f>
        <v>0</v>
      </c>
      <c r="BF391" s="240">
        <f>IF(N391="snížená",J391,0)</f>
        <v>0</v>
      </c>
      <c r="BG391" s="240">
        <f>IF(N391="zákl. přenesená",J391,0)</f>
        <v>0</v>
      </c>
      <c r="BH391" s="240">
        <f>IF(N391="sníž. přenesená",J391,0)</f>
        <v>0</v>
      </c>
      <c r="BI391" s="240">
        <f>IF(N391="nulová",J391,0)</f>
        <v>0</v>
      </c>
      <c r="BJ391" s="17" t="s">
        <v>83</v>
      </c>
      <c r="BK391" s="240">
        <f>ROUND(I391*H391,2)</f>
        <v>0</v>
      </c>
      <c r="BL391" s="17" t="s">
        <v>439</v>
      </c>
      <c r="BM391" s="239" t="s">
        <v>689</v>
      </c>
    </row>
    <row r="392" s="13" customFormat="1">
      <c r="A392" s="13"/>
      <c r="B392" s="241"/>
      <c r="C392" s="242"/>
      <c r="D392" s="243" t="s">
        <v>358</v>
      </c>
      <c r="E392" s="244" t="s">
        <v>1</v>
      </c>
      <c r="F392" s="245" t="s">
        <v>690</v>
      </c>
      <c r="G392" s="242"/>
      <c r="H392" s="244" t="s">
        <v>1</v>
      </c>
      <c r="I392" s="246"/>
      <c r="J392" s="242"/>
      <c r="K392" s="242"/>
      <c r="L392" s="247"/>
      <c r="M392" s="248"/>
      <c r="N392" s="249"/>
      <c r="O392" s="249"/>
      <c r="P392" s="249"/>
      <c r="Q392" s="249"/>
      <c r="R392" s="249"/>
      <c r="S392" s="249"/>
      <c r="T392" s="250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51" t="s">
        <v>358</v>
      </c>
      <c r="AU392" s="251" t="s">
        <v>85</v>
      </c>
      <c r="AV392" s="13" t="s">
        <v>83</v>
      </c>
      <c r="AW392" s="13" t="s">
        <v>32</v>
      </c>
      <c r="AX392" s="13" t="s">
        <v>76</v>
      </c>
      <c r="AY392" s="251" t="s">
        <v>349</v>
      </c>
    </row>
    <row r="393" s="14" customFormat="1">
      <c r="A393" s="14"/>
      <c r="B393" s="252"/>
      <c r="C393" s="253"/>
      <c r="D393" s="243" t="s">
        <v>358</v>
      </c>
      <c r="E393" s="263" t="s">
        <v>1</v>
      </c>
      <c r="F393" s="254" t="s">
        <v>691</v>
      </c>
      <c r="G393" s="253"/>
      <c r="H393" s="256">
        <v>92</v>
      </c>
      <c r="I393" s="257"/>
      <c r="J393" s="253"/>
      <c r="K393" s="253"/>
      <c r="L393" s="258"/>
      <c r="M393" s="259"/>
      <c r="N393" s="260"/>
      <c r="O393" s="260"/>
      <c r="P393" s="260"/>
      <c r="Q393" s="260"/>
      <c r="R393" s="260"/>
      <c r="S393" s="260"/>
      <c r="T393" s="261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62" t="s">
        <v>358</v>
      </c>
      <c r="AU393" s="262" t="s">
        <v>85</v>
      </c>
      <c r="AV393" s="14" t="s">
        <v>85</v>
      </c>
      <c r="AW393" s="14" t="s">
        <v>32</v>
      </c>
      <c r="AX393" s="14" t="s">
        <v>76</v>
      </c>
      <c r="AY393" s="262" t="s">
        <v>349</v>
      </c>
    </row>
    <row r="394" s="15" customFormat="1">
      <c r="A394" s="15"/>
      <c r="B394" s="264"/>
      <c r="C394" s="265"/>
      <c r="D394" s="243" t="s">
        <v>358</v>
      </c>
      <c r="E394" s="266" t="s">
        <v>1</v>
      </c>
      <c r="F394" s="267" t="s">
        <v>377</v>
      </c>
      <c r="G394" s="265"/>
      <c r="H394" s="268">
        <v>92</v>
      </c>
      <c r="I394" s="269"/>
      <c r="J394" s="265"/>
      <c r="K394" s="265"/>
      <c r="L394" s="270"/>
      <c r="M394" s="271"/>
      <c r="N394" s="272"/>
      <c r="O394" s="272"/>
      <c r="P394" s="272"/>
      <c r="Q394" s="272"/>
      <c r="R394" s="272"/>
      <c r="S394" s="272"/>
      <c r="T394" s="273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T394" s="274" t="s">
        <v>358</v>
      </c>
      <c r="AU394" s="274" t="s">
        <v>85</v>
      </c>
      <c r="AV394" s="15" t="s">
        <v>356</v>
      </c>
      <c r="AW394" s="15" t="s">
        <v>32</v>
      </c>
      <c r="AX394" s="15" t="s">
        <v>83</v>
      </c>
      <c r="AY394" s="274" t="s">
        <v>349</v>
      </c>
    </row>
    <row r="395" s="2" customFormat="1" ht="37.8" customHeight="1">
      <c r="A395" s="38"/>
      <c r="B395" s="39"/>
      <c r="C395" s="228" t="s">
        <v>692</v>
      </c>
      <c r="D395" s="228" t="s">
        <v>351</v>
      </c>
      <c r="E395" s="229" t="s">
        <v>693</v>
      </c>
      <c r="F395" s="230" t="s">
        <v>694</v>
      </c>
      <c r="G395" s="231" t="s">
        <v>354</v>
      </c>
      <c r="H395" s="232">
        <v>293.56</v>
      </c>
      <c r="I395" s="233"/>
      <c r="J395" s="234">
        <f>ROUND(I395*H395,2)</f>
        <v>0</v>
      </c>
      <c r="K395" s="230" t="s">
        <v>355</v>
      </c>
      <c r="L395" s="44"/>
      <c r="M395" s="235" t="s">
        <v>1</v>
      </c>
      <c r="N395" s="236" t="s">
        <v>41</v>
      </c>
      <c r="O395" s="91"/>
      <c r="P395" s="237">
        <f>O395*H395</f>
        <v>0</v>
      </c>
      <c r="Q395" s="237">
        <v>0.00012999999999999999</v>
      </c>
      <c r="R395" s="237">
        <f>Q395*H395</f>
        <v>0.038162799999999997</v>
      </c>
      <c r="S395" s="237">
        <v>0</v>
      </c>
      <c r="T395" s="238">
        <f>S395*H395</f>
        <v>0</v>
      </c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R395" s="239" t="s">
        <v>439</v>
      </c>
      <c r="AT395" s="239" t="s">
        <v>351</v>
      </c>
      <c r="AU395" s="239" t="s">
        <v>85</v>
      </c>
      <c r="AY395" s="17" t="s">
        <v>349</v>
      </c>
      <c r="BE395" s="240">
        <f>IF(N395="základní",J395,0)</f>
        <v>0</v>
      </c>
      <c r="BF395" s="240">
        <f>IF(N395="snížená",J395,0)</f>
        <v>0</v>
      </c>
      <c r="BG395" s="240">
        <f>IF(N395="zákl. přenesená",J395,0)</f>
        <v>0</v>
      </c>
      <c r="BH395" s="240">
        <f>IF(N395="sníž. přenesená",J395,0)</f>
        <v>0</v>
      </c>
      <c r="BI395" s="240">
        <f>IF(N395="nulová",J395,0)</f>
        <v>0</v>
      </c>
      <c r="BJ395" s="17" t="s">
        <v>83</v>
      </c>
      <c r="BK395" s="240">
        <f>ROUND(I395*H395,2)</f>
        <v>0</v>
      </c>
      <c r="BL395" s="17" t="s">
        <v>439</v>
      </c>
      <c r="BM395" s="239" t="s">
        <v>695</v>
      </c>
    </row>
    <row r="396" s="13" customFormat="1">
      <c r="A396" s="13"/>
      <c r="B396" s="241"/>
      <c r="C396" s="242"/>
      <c r="D396" s="243" t="s">
        <v>358</v>
      </c>
      <c r="E396" s="244" t="s">
        <v>1</v>
      </c>
      <c r="F396" s="245" t="s">
        <v>359</v>
      </c>
      <c r="G396" s="242"/>
      <c r="H396" s="244" t="s">
        <v>1</v>
      </c>
      <c r="I396" s="246"/>
      <c r="J396" s="242"/>
      <c r="K396" s="242"/>
      <c r="L396" s="247"/>
      <c r="M396" s="248"/>
      <c r="N396" s="249"/>
      <c r="O396" s="249"/>
      <c r="P396" s="249"/>
      <c r="Q396" s="249"/>
      <c r="R396" s="249"/>
      <c r="S396" s="249"/>
      <c r="T396" s="250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51" t="s">
        <v>358</v>
      </c>
      <c r="AU396" s="251" t="s">
        <v>85</v>
      </c>
      <c r="AV396" s="13" t="s">
        <v>83</v>
      </c>
      <c r="AW396" s="13" t="s">
        <v>32</v>
      </c>
      <c r="AX396" s="13" t="s">
        <v>76</v>
      </c>
      <c r="AY396" s="251" t="s">
        <v>349</v>
      </c>
    </row>
    <row r="397" s="13" customFormat="1">
      <c r="A397" s="13"/>
      <c r="B397" s="241"/>
      <c r="C397" s="242"/>
      <c r="D397" s="243" t="s">
        <v>358</v>
      </c>
      <c r="E397" s="244" t="s">
        <v>1</v>
      </c>
      <c r="F397" s="245" t="s">
        <v>696</v>
      </c>
      <c r="G397" s="242"/>
      <c r="H397" s="244" t="s">
        <v>1</v>
      </c>
      <c r="I397" s="246"/>
      <c r="J397" s="242"/>
      <c r="K397" s="242"/>
      <c r="L397" s="247"/>
      <c r="M397" s="248"/>
      <c r="N397" s="249"/>
      <c r="O397" s="249"/>
      <c r="P397" s="249"/>
      <c r="Q397" s="249"/>
      <c r="R397" s="249"/>
      <c r="S397" s="249"/>
      <c r="T397" s="250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51" t="s">
        <v>358</v>
      </c>
      <c r="AU397" s="251" t="s">
        <v>85</v>
      </c>
      <c r="AV397" s="13" t="s">
        <v>83</v>
      </c>
      <c r="AW397" s="13" t="s">
        <v>32</v>
      </c>
      <c r="AX397" s="13" t="s">
        <v>76</v>
      </c>
      <c r="AY397" s="251" t="s">
        <v>349</v>
      </c>
    </row>
    <row r="398" s="14" customFormat="1">
      <c r="A398" s="14"/>
      <c r="B398" s="252"/>
      <c r="C398" s="253"/>
      <c r="D398" s="243" t="s">
        <v>358</v>
      </c>
      <c r="E398" s="254" t="s">
        <v>1</v>
      </c>
      <c r="F398" s="255" t="s">
        <v>187</v>
      </c>
      <c r="G398" s="253"/>
      <c r="H398" s="256">
        <v>293.56</v>
      </c>
      <c r="I398" s="257"/>
      <c r="J398" s="253"/>
      <c r="K398" s="253"/>
      <c r="L398" s="258"/>
      <c r="M398" s="259"/>
      <c r="N398" s="260"/>
      <c r="O398" s="260"/>
      <c r="P398" s="260"/>
      <c r="Q398" s="260"/>
      <c r="R398" s="260"/>
      <c r="S398" s="260"/>
      <c r="T398" s="261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62" t="s">
        <v>358</v>
      </c>
      <c r="AU398" s="262" t="s">
        <v>85</v>
      </c>
      <c r="AV398" s="14" t="s">
        <v>85</v>
      </c>
      <c r="AW398" s="14" t="s">
        <v>32</v>
      </c>
      <c r="AX398" s="14" t="s">
        <v>83</v>
      </c>
      <c r="AY398" s="262" t="s">
        <v>349</v>
      </c>
    </row>
    <row r="399" s="2" customFormat="1" ht="24.15" customHeight="1">
      <c r="A399" s="38"/>
      <c r="B399" s="39"/>
      <c r="C399" s="275" t="s">
        <v>697</v>
      </c>
      <c r="D399" s="275" t="s">
        <v>419</v>
      </c>
      <c r="E399" s="276" t="s">
        <v>698</v>
      </c>
      <c r="F399" s="277" t="s">
        <v>699</v>
      </c>
      <c r="G399" s="278" t="s">
        <v>354</v>
      </c>
      <c r="H399" s="279">
        <v>342.14400000000001</v>
      </c>
      <c r="I399" s="280"/>
      <c r="J399" s="281">
        <f>ROUND(I399*H399,2)</f>
        <v>0</v>
      </c>
      <c r="K399" s="277" t="s">
        <v>355</v>
      </c>
      <c r="L399" s="282"/>
      <c r="M399" s="283" t="s">
        <v>1</v>
      </c>
      <c r="N399" s="284" t="s">
        <v>41</v>
      </c>
      <c r="O399" s="91"/>
      <c r="P399" s="237">
        <f>O399*H399</f>
        <v>0</v>
      </c>
      <c r="Q399" s="237">
        <v>0.0019</v>
      </c>
      <c r="R399" s="237">
        <f>Q399*H399</f>
        <v>0.65007360000000003</v>
      </c>
      <c r="S399" s="237">
        <v>0</v>
      </c>
      <c r="T399" s="238">
        <f>S399*H399</f>
        <v>0</v>
      </c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R399" s="239" t="s">
        <v>525</v>
      </c>
      <c r="AT399" s="239" t="s">
        <v>419</v>
      </c>
      <c r="AU399" s="239" t="s">
        <v>85</v>
      </c>
      <c r="AY399" s="17" t="s">
        <v>349</v>
      </c>
      <c r="BE399" s="240">
        <f>IF(N399="základní",J399,0)</f>
        <v>0</v>
      </c>
      <c r="BF399" s="240">
        <f>IF(N399="snížená",J399,0)</f>
        <v>0</v>
      </c>
      <c r="BG399" s="240">
        <f>IF(N399="zákl. přenesená",J399,0)</f>
        <v>0</v>
      </c>
      <c r="BH399" s="240">
        <f>IF(N399="sníž. přenesená",J399,0)</f>
        <v>0</v>
      </c>
      <c r="BI399" s="240">
        <f>IF(N399="nulová",J399,0)</f>
        <v>0</v>
      </c>
      <c r="BJ399" s="17" t="s">
        <v>83</v>
      </c>
      <c r="BK399" s="240">
        <f>ROUND(I399*H399,2)</f>
        <v>0</v>
      </c>
      <c r="BL399" s="17" t="s">
        <v>439</v>
      </c>
      <c r="BM399" s="239" t="s">
        <v>700</v>
      </c>
    </row>
    <row r="400" s="14" customFormat="1">
      <c r="A400" s="14"/>
      <c r="B400" s="252"/>
      <c r="C400" s="253"/>
      <c r="D400" s="243" t="s">
        <v>358</v>
      </c>
      <c r="E400" s="253"/>
      <c r="F400" s="254" t="s">
        <v>701</v>
      </c>
      <c r="G400" s="253"/>
      <c r="H400" s="256">
        <v>342.14400000000001</v>
      </c>
      <c r="I400" s="257"/>
      <c r="J400" s="253"/>
      <c r="K400" s="253"/>
      <c r="L400" s="258"/>
      <c r="M400" s="259"/>
      <c r="N400" s="260"/>
      <c r="O400" s="260"/>
      <c r="P400" s="260"/>
      <c r="Q400" s="260"/>
      <c r="R400" s="260"/>
      <c r="S400" s="260"/>
      <c r="T400" s="261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62" t="s">
        <v>358</v>
      </c>
      <c r="AU400" s="262" t="s">
        <v>85</v>
      </c>
      <c r="AV400" s="14" t="s">
        <v>85</v>
      </c>
      <c r="AW400" s="14" t="s">
        <v>4</v>
      </c>
      <c r="AX400" s="14" t="s">
        <v>83</v>
      </c>
      <c r="AY400" s="262" t="s">
        <v>349</v>
      </c>
    </row>
    <row r="401" s="2" customFormat="1" ht="37.8" customHeight="1">
      <c r="A401" s="38"/>
      <c r="B401" s="39"/>
      <c r="C401" s="228" t="s">
        <v>702</v>
      </c>
      <c r="D401" s="228" t="s">
        <v>351</v>
      </c>
      <c r="E401" s="229" t="s">
        <v>703</v>
      </c>
      <c r="F401" s="230" t="s">
        <v>704</v>
      </c>
      <c r="G401" s="231" t="s">
        <v>354</v>
      </c>
      <c r="H401" s="232">
        <v>49.75</v>
      </c>
      <c r="I401" s="233"/>
      <c r="J401" s="234">
        <f>ROUND(I401*H401,2)</f>
        <v>0</v>
      </c>
      <c r="K401" s="230" t="s">
        <v>355</v>
      </c>
      <c r="L401" s="44"/>
      <c r="M401" s="235" t="s">
        <v>1</v>
      </c>
      <c r="N401" s="236" t="s">
        <v>41</v>
      </c>
      <c r="O401" s="91"/>
      <c r="P401" s="237">
        <f>O401*H401</f>
        <v>0</v>
      </c>
      <c r="Q401" s="237">
        <v>0.00025000000000000001</v>
      </c>
      <c r="R401" s="237">
        <f>Q401*H401</f>
        <v>0.012437500000000001</v>
      </c>
      <c r="S401" s="237">
        <v>0</v>
      </c>
      <c r="T401" s="238">
        <f>S401*H401</f>
        <v>0</v>
      </c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R401" s="239" t="s">
        <v>439</v>
      </c>
      <c r="AT401" s="239" t="s">
        <v>351</v>
      </c>
      <c r="AU401" s="239" t="s">
        <v>85</v>
      </c>
      <c r="AY401" s="17" t="s">
        <v>349</v>
      </c>
      <c r="BE401" s="240">
        <f>IF(N401="základní",J401,0)</f>
        <v>0</v>
      </c>
      <c r="BF401" s="240">
        <f>IF(N401="snížená",J401,0)</f>
        <v>0</v>
      </c>
      <c r="BG401" s="240">
        <f>IF(N401="zákl. přenesená",J401,0)</f>
        <v>0</v>
      </c>
      <c r="BH401" s="240">
        <f>IF(N401="sníž. přenesená",J401,0)</f>
        <v>0</v>
      </c>
      <c r="BI401" s="240">
        <f>IF(N401="nulová",J401,0)</f>
        <v>0</v>
      </c>
      <c r="BJ401" s="17" t="s">
        <v>83</v>
      </c>
      <c r="BK401" s="240">
        <f>ROUND(I401*H401,2)</f>
        <v>0</v>
      </c>
      <c r="BL401" s="17" t="s">
        <v>439</v>
      </c>
      <c r="BM401" s="239" t="s">
        <v>705</v>
      </c>
    </row>
    <row r="402" s="13" customFormat="1">
      <c r="A402" s="13"/>
      <c r="B402" s="241"/>
      <c r="C402" s="242"/>
      <c r="D402" s="243" t="s">
        <v>358</v>
      </c>
      <c r="E402" s="244" t="s">
        <v>1</v>
      </c>
      <c r="F402" s="245" t="s">
        <v>359</v>
      </c>
      <c r="G402" s="242"/>
      <c r="H402" s="244" t="s">
        <v>1</v>
      </c>
      <c r="I402" s="246"/>
      <c r="J402" s="242"/>
      <c r="K402" s="242"/>
      <c r="L402" s="247"/>
      <c r="M402" s="248"/>
      <c r="N402" s="249"/>
      <c r="O402" s="249"/>
      <c r="P402" s="249"/>
      <c r="Q402" s="249"/>
      <c r="R402" s="249"/>
      <c r="S402" s="249"/>
      <c r="T402" s="250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51" t="s">
        <v>358</v>
      </c>
      <c r="AU402" s="251" t="s">
        <v>85</v>
      </c>
      <c r="AV402" s="13" t="s">
        <v>83</v>
      </c>
      <c r="AW402" s="13" t="s">
        <v>32</v>
      </c>
      <c r="AX402" s="13" t="s">
        <v>76</v>
      </c>
      <c r="AY402" s="251" t="s">
        <v>349</v>
      </c>
    </row>
    <row r="403" s="13" customFormat="1">
      <c r="A403" s="13"/>
      <c r="B403" s="241"/>
      <c r="C403" s="242"/>
      <c r="D403" s="243" t="s">
        <v>358</v>
      </c>
      <c r="E403" s="244" t="s">
        <v>1</v>
      </c>
      <c r="F403" s="245" t="s">
        <v>706</v>
      </c>
      <c r="G403" s="242"/>
      <c r="H403" s="244" t="s">
        <v>1</v>
      </c>
      <c r="I403" s="246"/>
      <c r="J403" s="242"/>
      <c r="K403" s="242"/>
      <c r="L403" s="247"/>
      <c r="M403" s="248"/>
      <c r="N403" s="249"/>
      <c r="O403" s="249"/>
      <c r="P403" s="249"/>
      <c r="Q403" s="249"/>
      <c r="R403" s="249"/>
      <c r="S403" s="249"/>
      <c r="T403" s="250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51" t="s">
        <v>358</v>
      </c>
      <c r="AU403" s="251" t="s">
        <v>85</v>
      </c>
      <c r="AV403" s="13" t="s">
        <v>83</v>
      </c>
      <c r="AW403" s="13" t="s">
        <v>32</v>
      </c>
      <c r="AX403" s="13" t="s">
        <v>76</v>
      </c>
      <c r="AY403" s="251" t="s">
        <v>349</v>
      </c>
    </row>
    <row r="404" s="13" customFormat="1">
      <c r="A404" s="13"/>
      <c r="B404" s="241"/>
      <c r="C404" s="242"/>
      <c r="D404" s="243" t="s">
        <v>358</v>
      </c>
      <c r="E404" s="244" t="s">
        <v>1</v>
      </c>
      <c r="F404" s="245" t="s">
        <v>707</v>
      </c>
      <c r="G404" s="242"/>
      <c r="H404" s="244" t="s">
        <v>1</v>
      </c>
      <c r="I404" s="246"/>
      <c r="J404" s="242"/>
      <c r="K404" s="242"/>
      <c r="L404" s="247"/>
      <c r="M404" s="248"/>
      <c r="N404" s="249"/>
      <c r="O404" s="249"/>
      <c r="P404" s="249"/>
      <c r="Q404" s="249"/>
      <c r="R404" s="249"/>
      <c r="S404" s="249"/>
      <c r="T404" s="250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51" t="s">
        <v>358</v>
      </c>
      <c r="AU404" s="251" t="s">
        <v>85</v>
      </c>
      <c r="AV404" s="13" t="s">
        <v>83</v>
      </c>
      <c r="AW404" s="13" t="s">
        <v>32</v>
      </c>
      <c r="AX404" s="13" t="s">
        <v>76</v>
      </c>
      <c r="AY404" s="251" t="s">
        <v>349</v>
      </c>
    </row>
    <row r="405" s="13" customFormat="1">
      <c r="A405" s="13"/>
      <c r="B405" s="241"/>
      <c r="C405" s="242"/>
      <c r="D405" s="243" t="s">
        <v>358</v>
      </c>
      <c r="E405" s="244" t="s">
        <v>1</v>
      </c>
      <c r="F405" s="245" t="s">
        <v>708</v>
      </c>
      <c r="G405" s="242"/>
      <c r="H405" s="244" t="s">
        <v>1</v>
      </c>
      <c r="I405" s="246"/>
      <c r="J405" s="242"/>
      <c r="K405" s="242"/>
      <c r="L405" s="247"/>
      <c r="M405" s="248"/>
      <c r="N405" s="249"/>
      <c r="O405" s="249"/>
      <c r="P405" s="249"/>
      <c r="Q405" s="249"/>
      <c r="R405" s="249"/>
      <c r="S405" s="249"/>
      <c r="T405" s="250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51" t="s">
        <v>358</v>
      </c>
      <c r="AU405" s="251" t="s">
        <v>85</v>
      </c>
      <c r="AV405" s="13" t="s">
        <v>83</v>
      </c>
      <c r="AW405" s="13" t="s">
        <v>32</v>
      </c>
      <c r="AX405" s="13" t="s">
        <v>76</v>
      </c>
      <c r="AY405" s="251" t="s">
        <v>349</v>
      </c>
    </row>
    <row r="406" s="13" customFormat="1">
      <c r="A406" s="13"/>
      <c r="B406" s="241"/>
      <c r="C406" s="242"/>
      <c r="D406" s="243" t="s">
        <v>358</v>
      </c>
      <c r="E406" s="244" t="s">
        <v>1</v>
      </c>
      <c r="F406" s="245" t="s">
        <v>709</v>
      </c>
      <c r="G406" s="242"/>
      <c r="H406" s="244" t="s">
        <v>1</v>
      </c>
      <c r="I406" s="246"/>
      <c r="J406" s="242"/>
      <c r="K406" s="242"/>
      <c r="L406" s="247"/>
      <c r="M406" s="248"/>
      <c r="N406" s="249"/>
      <c r="O406" s="249"/>
      <c r="P406" s="249"/>
      <c r="Q406" s="249"/>
      <c r="R406" s="249"/>
      <c r="S406" s="249"/>
      <c r="T406" s="250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51" t="s">
        <v>358</v>
      </c>
      <c r="AU406" s="251" t="s">
        <v>85</v>
      </c>
      <c r="AV406" s="13" t="s">
        <v>83</v>
      </c>
      <c r="AW406" s="13" t="s">
        <v>32</v>
      </c>
      <c r="AX406" s="13" t="s">
        <v>76</v>
      </c>
      <c r="AY406" s="251" t="s">
        <v>349</v>
      </c>
    </row>
    <row r="407" s="13" customFormat="1">
      <c r="A407" s="13"/>
      <c r="B407" s="241"/>
      <c r="C407" s="242"/>
      <c r="D407" s="243" t="s">
        <v>358</v>
      </c>
      <c r="E407" s="244" t="s">
        <v>1</v>
      </c>
      <c r="F407" s="245" t="s">
        <v>710</v>
      </c>
      <c r="G407" s="242"/>
      <c r="H407" s="244" t="s">
        <v>1</v>
      </c>
      <c r="I407" s="246"/>
      <c r="J407" s="242"/>
      <c r="K407" s="242"/>
      <c r="L407" s="247"/>
      <c r="M407" s="248"/>
      <c r="N407" s="249"/>
      <c r="O407" s="249"/>
      <c r="P407" s="249"/>
      <c r="Q407" s="249"/>
      <c r="R407" s="249"/>
      <c r="S407" s="249"/>
      <c r="T407" s="250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51" t="s">
        <v>358</v>
      </c>
      <c r="AU407" s="251" t="s">
        <v>85</v>
      </c>
      <c r="AV407" s="13" t="s">
        <v>83</v>
      </c>
      <c r="AW407" s="13" t="s">
        <v>32</v>
      </c>
      <c r="AX407" s="13" t="s">
        <v>76</v>
      </c>
      <c r="AY407" s="251" t="s">
        <v>349</v>
      </c>
    </row>
    <row r="408" s="13" customFormat="1">
      <c r="A408" s="13"/>
      <c r="B408" s="241"/>
      <c r="C408" s="242"/>
      <c r="D408" s="243" t="s">
        <v>358</v>
      </c>
      <c r="E408" s="244" t="s">
        <v>1</v>
      </c>
      <c r="F408" s="245" t="s">
        <v>711</v>
      </c>
      <c r="G408" s="242"/>
      <c r="H408" s="244" t="s">
        <v>1</v>
      </c>
      <c r="I408" s="246"/>
      <c r="J408" s="242"/>
      <c r="K408" s="242"/>
      <c r="L408" s="247"/>
      <c r="M408" s="248"/>
      <c r="N408" s="249"/>
      <c r="O408" s="249"/>
      <c r="P408" s="249"/>
      <c r="Q408" s="249"/>
      <c r="R408" s="249"/>
      <c r="S408" s="249"/>
      <c r="T408" s="250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51" t="s">
        <v>358</v>
      </c>
      <c r="AU408" s="251" t="s">
        <v>85</v>
      </c>
      <c r="AV408" s="13" t="s">
        <v>83</v>
      </c>
      <c r="AW408" s="13" t="s">
        <v>32</v>
      </c>
      <c r="AX408" s="13" t="s">
        <v>76</v>
      </c>
      <c r="AY408" s="251" t="s">
        <v>349</v>
      </c>
    </row>
    <row r="409" s="14" customFormat="1">
      <c r="A409" s="14"/>
      <c r="B409" s="252"/>
      <c r="C409" s="253"/>
      <c r="D409" s="243" t="s">
        <v>358</v>
      </c>
      <c r="E409" s="254" t="s">
        <v>1</v>
      </c>
      <c r="F409" s="255" t="s">
        <v>195</v>
      </c>
      <c r="G409" s="253"/>
      <c r="H409" s="256">
        <v>49.75</v>
      </c>
      <c r="I409" s="257"/>
      <c r="J409" s="253"/>
      <c r="K409" s="253"/>
      <c r="L409" s="258"/>
      <c r="M409" s="259"/>
      <c r="N409" s="260"/>
      <c r="O409" s="260"/>
      <c r="P409" s="260"/>
      <c r="Q409" s="260"/>
      <c r="R409" s="260"/>
      <c r="S409" s="260"/>
      <c r="T409" s="261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62" t="s">
        <v>358</v>
      </c>
      <c r="AU409" s="262" t="s">
        <v>85</v>
      </c>
      <c r="AV409" s="14" t="s">
        <v>85</v>
      </c>
      <c r="AW409" s="14" t="s">
        <v>32</v>
      </c>
      <c r="AX409" s="14" t="s">
        <v>83</v>
      </c>
      <c r="AY409" s="262" t="s">
        <v>349</v>
      </c>
    </row>
    <row r="410" s="2" customFormat="1" ht="24.15" customHeight="1">
      <c r="A410" s="38"/>
      <c r="B410" s="39"/>
      <c r="C410" s="275" t="s">
        <v>712</v>
      </c>
      <c r="D410" s="275" t="s">
        <v>419</v>
      </c>
      <c r="E410" s="276" t="s">
        <v>698</v>
      </c>
      <c r="F410" s="277" t="s">
        <v>699</v>
      </c>
      <c r="G410" s="278" t="s">
        <v>354</v>
      </c>
      <c r="H410" s="279">
        <v>57.984000000000002</v>
      </c>
      <c r="I410" s="280"/>
      <c r="J410" s="281">
        <f>ROUND(I410*H410,2)</f>
        <v>0</v>
      </c>
      <c r="K410" s="277" t="s">
        <v>355</v>
      </c>
      <c r="L410" s="282"/>
      <c r="M410" s="283" t="s">
        <v>1</v>
      </c>
      <c r="N410" s="284" t="s">
        <v>41</v>
      </c>
      <c r="O410" s="91"/>
      <c r="P410" s="237">
        <f>O410*H410</f>
        <v>0</v>
      </c>
      <c r="Q410" s="237">
        <v>0.0019</v>
      </c>
      <c r="R410" s="237">
        <f>Q410*H410</f>
        <v>0.11016960000000001</v>
      </c>
      <c r="S410" s="237">
        <v>0</v>
      </c>
      <c r="T410" s="238">
        <f>S410*H410</f>
        <v>0</v>
      </c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R410" s="239" t="s">
        <v>525</v>
      </c>
      <c r="AT410" s="239" t="s">
        <v>419</v>
      </c>
      <c r="AU410" s="239" t="s">
        <v>85</v>
      </c>
      <c r="AY410" s="17" t="s">
        <v>349</v>
      </c>
      <c r="BE410" s="240">
        <f>IF(N410="základní",J410,0)</f>
        <v>0</v>
      </c>
      <c r="BF410" s="240">
        <f>IF(N410="snížená",J410,0)</f>
        <v>0</v>
      </c>
      <c r="BG410" s="240">
        <f>IF(N410="zákl. přenesená",J410,0)</f>
        <v>0</v>
      </c>
      <c r="BH410" s="240">
        <f>IF(N410="sníž. přenesená",J410,0)</f>
        <v>0</v>
      </c>
      <c r="BI410" s="240">
        <f>IF(N410="nulová",J410,0)</f>
        <v>0</v>
      </c>
      <c r="BJ410" s="17" t="s">
        <v>83</v>
      </c>
      <c r="BK410" s="240">
        <f>ROUND(I410*H410,2)</f>
        <v>0</v>
      </c>
      <c r="BL410" s="17" t="s">
        <v>439</v>
      </c>
      <c r="BM410" s="239" t="s">
        <v>713</v>
      </c>
    </row>
    <row r="411" s="14" customFormat="1">
      <c r="A411" s="14"/>
      <c r="B411" s="252"/>
      <c r="C411" s="253"/>
      <c r="D411" s="243" t="s">
        <v>358</v>
      </c>
      <c r="E411" s="253"/>
      <c r="F411" s="254" t="s">
        <v>714</v>
      </c>
      <c r="G411" s="253"/>
      <c r="H411" s="256">
        <v>57.984000000000002</v>
      </c>
      <c r="I411" s="257"/>
      <c r="J411" s="253"/>
      <c r="K411" s="253"/>
      <c r="L411" s="258"/>
      <c r="M411" s="259"/>
      <c r="N411" s="260"/>
      <c r="O411" s="260"/>
      <c r="P411" s="260"/>
      <c r="Q411" s="260"/>
      <c r="R411" s="260"/>
      <c r="S411" s="260"/>
      <c r="T411" s="261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62" t="s">
        <v>358</v>
      </c>
      <c r="AU411" s="262" t="s">
        <v>85</v>
      </c>
      <c r="AV411" s="14" t="s">
        <v>85</v>
      </c>
      <c r="AW411" s="14" t="s">
        <v>4</v>
      </c>
      <c r="AX411" s="14" t="s">
        <v>83</v>
      </c>
      <c r="AY411" s="262" t="s">
        <v>349</v>
      </c>
    </row>
    <row r="412" s="2" customFormat="1" ht="24.15" customHeight="1">
      <c r="A412" s="38"/>
      <c r="B412" s="39"/>
      <c r="C412" s="228" t="s">
        <v>715</v>
      </c>
      <c r="D412" s="228" t="s">
        <v>351</v>
      </c>
      <c r="E412" s="229" t="s">
        <v>716</v>
      </c>
      <c r="F412" s="230" t="s">
        <v>717</v>
      </c>
      <c r="G412" s="231" t="s">
        <v>354</v>
      </c>
      <c r="H412" s="232">
        <v>343.31</v>
      </c>
      <c r="I412" s="233"/>
      <c r="J412" s="234">
        <f>ROUND(I412*H412,2)</f>
        <v>0</v>
      </c>
      <c r="K412" s="230" t="s">
        <v>355</v>
      </c>
      <c r="L412" s="44"/>
      <c r="M412" s="235" t="s">
        <v>1</v>
      </c>
      <c r="N412" s="236" t="s">
        <v>41</v>
      </c>
      <c r="O412" s="91"/>
      <c r="P412" s="237">
        <f>O412*H412</f>
        <v>0</v>
      </c>
      <c r="Q412" s="237">
        <v>0</v>
      </c>
      <c r="R412" s="237">
        <f>Q412*H412</f>
        <v>0</v>
      </c>
      <c r="S412" s="237">
        <v>0</v>
      </c>
      <c r="T412" s="238">
        <f>S412*H412</f>
        <v>0</v>
      </c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R412" s="239" t="s">
        <v>439</v>
      </c>
      <c r="AT412" s="239" t="s">
        <v>351</v>
      </c>
      <c r="AU412" s="239" t="s">
        <v>85</v>
      </c>
      <c r="AY412" s="17" t="s">
        <v>349</v>
      </c>
      <c r="BE412" s="240">
        <f>IF(N412="základní",J412,0)</f>
        <v>0</v>
      </c>
      <c r="BF412" s="240">
        <f>IF(N412="snížená",J412,0)</f>
        <v>0</v>
      </c>
      <c r="BG412" s="240">
        <f>IF(N412="zákl. přenesená",J412,0)</f>
        <v>0</v>
      </c>
      <c r="BH412" s="240">
        <f>IF(N412="sníž. přenesená",J412,0)</f>
        <v>0</v>
      </c>
      <c r="BI412" s="240">
        <f>IF(N412="nulová",J412,0)</f>
        <v>0</v>
      </c>
      <c r="BJ412" s="17" t="s">
        <v>83</v>
      </c>
      <c r="BK412" s="240">
        <f>ROUND(I412*H412,2)</f>
        <v>0</v>
      </c>
      <c r="BL412" s="17" t="s">
        <v>439</v>
      </c>
      <c r="BM412" s="239" t="s">
        <v>718</v>
      </c>
    </row>
    <row r="413" s="13" customFormat="1">
      <c r="A413" s="13"/>
      <c r="B413" s="241"/>
      <c r="C413" s="242"/>
      <c r="D413" s="243" t="s">
        <v>358</v>
      </c>
      <c r="E413" s="244" t="s">
        <v>1</v>
      </c>
      <c r="F413" s="245" t="s">
        <v>359</v>
      </c>
      <c r="G413" s="242"/>
      <c r="H413" s="244" t="s">
        <v>1</v>
      </c>
      <c r="I413" s="246"/>
      <c r="J413" s="242"/>
      <c r="K413" s="242"/>
      <c r="L413" s="247"/>
      <c r="M413" s="248"/>
      <c r="N413" s="249"/>
      <c r="O413" s="249"/>
      <c r="P413" s="249"/>
      <c r="Q413" s="249"/>
      <c r="R413" s="249"/>
      <c r="S413" s="249"/>
      <c r="T413" s="250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51" t="s">
        <v>358</v>
      </c>
      <c r="AU413" s="251" t="s">
        <v>85</v>
      </c>
      <c r="AV413" s="13" t="s">
        <v>83</v>
      </c>
      <c r="AW413" s="13" t="s">
        <v>32</v>
      </c>
      <c r="AX413" s="13" t="s">
        <v>76</v>
      </c>
      <c r="AY413" s="251" t="s">
        <v>349</v>
      </c>
    </row>
    <row r="414" s="13" customFormat="1">
      <c r="A414" s="13"/>
      <c r="B414" s="241"/>
      <c r="C414" s="242"/>
      <c r="D414" s="243" t="s">
        <v>358</v>
      </c>
      <c r="E414" s="244" t="s">
        <v>1</v>
      </c>
      <c r="F414" s="245" t="s">
        <v>696</v>
      </c>
      <c r="G414" s="242"/>
      <c r="H414" s="244" t="s">
        <v>1</v>
      </c>
      <c r="I414" s="246"/>
      <c r="J414" s="242"/>
      <c r="K414" s="242"/>
      <c r="L414" s="247"/>
      <c r="M414" s="248"/>
      <c r="N414" s="249"/>
      <c r="O414" s="249"/>
      <c r="P414" s="249"/>
      <c r="Q414" s="249"/>
      <c r="R414" s="249"/>
      <c r="S414" s="249"/>
      <c r="T414" s="250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51" t="s">
        <v>358</v>
      </c>
      <c r="AU414" s="251" t="s">
        <v>85</v>
      </c>
      <c r="AV414" s="13" t="s">
        <v>83</v>
      </c>
      <c r="AW414" s="13" t="s">
        <v>32</v>
      </c>
      <c r="AX414" s="13" t="s">
        <v>76</v>
      </c>
      <c r="AY414" s="251" t="s">
        <v>349</v>
      </c>
    </row>
    <row r="415" s="13" customFormat="1">
      <c r="A415" s="13"/>
      <c r="B415" s="241"/>
      <c r="C415" s="242"/>
      <c r="D415" s="243" t="s">
        <v>358</v>
      </c>
      <c r="E415" s="244" t="s">
        <v>1</v>
      </c>
      <c r="F415" s="245" t="s">
        <v>719</v>
      </c>
      <c r="G415" s="242"/>
      <c r="H415" s="244" t="s">
        <v>1</v>
      </c>
      <c r="I415" s="246"/>
      <c r="J415" s="242"/>
      <c r="K415" s="242"/>
      <c r="L415" s="247"/>
      <c r="M415" s="248"/>
      <c r="N415" s="249"/>
      <c r="O415" s="249"/>
      <c r="P415" s="249"/>
      <c r="Q415" s="249"/>
      <c r="R415" s="249"/>
      <c r="S415" s="249"/>
      <c r="T415" s="250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51" t="s">
        <v>358</v>
      </c>
      <c r="AU415" s="251" t="s">
        <v>85</v>
      </c>
      <c r="AV415" s="13" t="s">
        <v>83</v>
      </c>
      <c r="AW415" s="13" t="s">
        <v>32</v>
      </c>
      <c r="AX415" s="13" t="s">
        <v>76</v>
      </c>
      <c r="AY415" s="251" t="s">
        <v>349</v>
      </c>
    </row>
    <row r="416" s="13" customFormat="1">
      <c r="A416" s="13"/>
      <c r="B416" s="241"/>
      <c r="C416" s="242"/>
      <c r="D416" s="243" t="s">
        <v>358</v>
      </c>
      <c r="E416" s="244" t="s">
        <v>1</v>
      </c>
      <c r="F416" s="245" t="s">
        <v>707</v>
      </c>
      <c r="G416" s="242"/>
      <c r="H416" s="244" t="s">
        <v>1</v>
      </c>
      <c r="I416" s="246"/>
      <c r="J416" s="242"/>
      <c r="K416" s="242"/>
      <c r="L416" s="247"/>
      <c r="M416" s="248"/>
      <c r="N416" s="249"/>
      <c r="O416" s="249"/>
      <c r="P416" s="249"/>
      <c r="Q416" s="249"/>
      <c r="R416" s="249"/>
      <c r="S416" s="249"/>
      <c r="T416" s="250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51" t="s">
        <v>358</v>
      </c>
      <c r="AU416" s="251" t="s">
        <v>85</v>
      </c>
      <c r="AV416" s="13" t="s">
        <v>83</v>
      </c>
      <c r="AW416" s="13" t="s">
        <v>32</v>
      </c>
      <c r="AX416" s="13" t="s">
        <v>76</v>
      </c>
      <c r="AY416" s="251" t="s">
        <v>349</v>
      </c>
    </row>
    <row r="417" s="13" customFormat="1">
      <c r="A417" s="13"/>
      <c r="B417" s="241"/>
      <c r="C417" s="242"/>
      <c r="D417" s="243" t="s">
        <v>358</v>
      </c>
      <c r="E417" s="244" t="s">
        <v>1</v>
      </c>
      <c r="F417" s="245" t="s">
        <v>708</v>
      </c>
      <c r="G417" s="242"/>
      <c r="H417" s="244" t="s">
        <v>1</v>
      </c>
      <c r="I417" s="246"/>
      <c r="J417" s="242"/>
      <c r="K417" s="242"/>
      <c r="L417" s="247"/>
      <c r="M417" s="248"/>
      <c r="N417" s="249"/>
      <c r="O417" s="249"/>
      <c r="P417" s="249"/>
      <c r="Q417" s="249"/>
      <c r="R417" s="249"/>
      <c r="S417" s="249"/>
      <c r="T417" s="250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51" t="s">
        <v>358</v>
      </c>
      <c r="AU417" s="251" t="s">
        <v>85</v>
      </c>
      <c r="AV417" s="13" t="s">
        <v>83</v>
      </c>
      <c r="AW417" s="13" t="s">
        <v>32</v>
      </c>
      <c r="AX417" s="13" t="s">
        <v>76</v>
      </c>
      <c r="AY417" s="251" t="s">
        <v>349</v>
      </c>
    </row>
    <row r="418" s="13" customFormat="1">
      <c r="A418" s="13"/>
      <c r="B418" s="241"/>
      <c r="C418" s="242"/>
      <c r="D418" s="243" t="s">
        <v>358</v>
      </c>
      <c r="E418" s="244" t="s">
        <v>1</v>
      </c>
      <c r="F418" s="245" t="s">
        <v>709</v>
      </c>
      <c r="G418" s="242"/>
      <c r="H418" s="244" t="s">
        <v>1</v>
      </c>
      <c r="I418" s="246"/>
      <c r="J418" s="242"/>
      <c r="K418" s="242"/>
      <c r="L418" s="247"/>
      <c r="M418" s="248"/>
      <c r="N418" s="249"/>
      <c r="O418" s="249"/>
      <c r="P418" s="249"/>
      <c r="Q418" s="249"/>
      <c r="R418" s="249"/>
      <c r="S418" s="249"/>
      <c r="T418" s="250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51" t="s">
        <v>358</v>
      </c>
      <c r="AU418" s="251" t="s">
        <v>85</v>
      </c>
      <c r="AV418" s="13" t="s">
        <v>83</v>
      </c>
      <c r="AW418" s="13" t="s">
        <v>32</v>
      </c>
      <c r="AX418" s="13" t="s">
        <v>76</v>
      </c>
      <c r="AY418" s="251" t="s">
        <v>349</v>
      </c>
    </row>
    <row r="419" s="13" customFormat="1">
      <c r="A419" s="13"/>
      <c r="B419" s="241"/>
      <c r="C419" s="242"/>
      <c r="D419" s="243" t="s">
        <v>358</v>
      </c>
      <c r="E419" s="244" t="s">
        <v>1</v>
      </c>
      <c r="F419" s="245" t="s">
        <v>710</v>
      </c>
      <c r="G419" s="242"/>
      <c r="H419" s="244" t="s">
        <v>1</v>
      </c>
      <c r="I419" s="246"/>
      <c r="J419" s="242"/>
      <c r="K419" s="242"/>
      <c r="L419" s="247"/>
      <c r="M419" s="248"/>
      <c r="N419" s="249"/>
      <c r="O419" s="249"/>
      <c r="P419" s="249"/>
      <c r="Q419" s="249"/>
      <c r="R419" s="249"/>
      <c r="S419" s="249"/>
      <c r="T419" s="250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51" t="s">
        <v>358</v>
      </c>
      <c r="AU419" s="251" t="s">
        <v>85</v>
      </c>
      <c r="AV419" s="13" t="s">
        <v>83</v>
      </c>
      <c r="AW419" s="13" t="s">
        <v>32</v>
      </c>
      <c r="AX419" s="13" t="s">
        <v>76</v>
      </c>
      <c r="AY419" s="251" t="s">
        <v>349</v>
      </c>
    </row>
    <row r="420" s="13" customFormat="1">
      <c r="A420" s="13"/>
      <c r="B420" s="241"/>
      <c r="C420" s="242"/>
      <c r="D420" s="243" t="s">
        <v>358</v>
      </c>
      <c r="E420" s="244" t="s">
        <v>1</v>
      </c>
      <c r="F420" s="245" t="s">
        <v>711</v>
      </c>
      <c r="G420" s="242"/>
      <c r="H420" s="244" t="s">
        <v>1</v>
      </c>
      <c r="I420" s="246"/>
      <c r="J420" s="242"/>
      <c r="K420" s="242"/>
      <c r="L420" s="247"/>
      <c r="M420" s="248"/>
      <c r="N420" s="249"/>
      <c r="O420" s="249"/>
      <c r="P420" s="249"/>
      <c r="Q420" s="249"/>
      <c r="R420" s="249"/>
      <c r="S420" s="249"/>
      <c r="T420" s="250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51" t="s">
        <v>358</v>
      </c>
      <c r="AU420" s="251" t="s">
        <v>85</v>
      </c>
      <c r="AV420" s="13" t="s">
        <v>83</v>
      </c>
      <c r="AW420" s="13" t="s">
        <v>32</v>
      </c>
      <c r="AX420" s="13" t="s">
        <v>76</v>
      </c>
      <c r="AY420" s="251" t="s">
        <v>349</v>
      </c>
    </row>
    <row r="421" s="14" customFormat="1">
      <c r="A421" s="14"/>
      <c r="B421" s="252"/>
      <c r="C421" s="253"/>
      <c r="D421" s="243" t="s">
        <v>358</v>
      </c>
      <c r="E421" s="254" t="s">
        <v>1</v>
      </c>
      <c r="F421" s="255" t="s">
        <v>198</v>
      </c>
      <c r="G421" s="253"/>
      <c r="H421" s="256">
        <v>343.31</v>
      </c>
      <c r="I421" s="257"/>
      <c r="J421" s="253"/>
      <c r="K421" s="253"/>
      <c r="L421" s="258"/>
      <c r="M421" s="259"/>
      <c r="N421" s="260"/>
      <c r="O421" s="260"/>
      <c r="P421" s="260"/>
      <c r="Q421" s="260"/>
      <c r="R421" s="260"/>
      <c r="S421" s="260"/>
      <c r="T421" s="261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62" t="s">
        <v>358</v>
      </c>
      <c r="AU421" s="262" t="s">
        <v>85</v>
      </c>
      <c r="AV421" s="14" t="s">
        <v>85</v>
      </c>
      <c r="AW421" s="14" t="s">
        <v>32</v>
      </c>
      <c r="AX421" s="14" t="s">
        <v>83</v>
      </c>
      <c r="AY421" s="262" t="s">
        <v>349</v>
      </c>
    </row>
    <row r="422" s="2" customFormat="1" ht="24.15" customHeight="1">
      <c r="A422" s="38"/>
      <c r="B422" s="39"/>
      <c r="C422" s="275" t="s">
        <v>720</v>
      </c>
      <c r="D422" s="275" t="s">
        <v>419</v>
      </c>
      <c r="E422" s="276" t="s">
        <v>721</v>
      </c>
      <c r="F422" s="277" t="s">
        <v>722</v>
      </c>
      <c r="G422" s="278" t="s">
        <v>354</v>
      </c>
      <c r="H422" s="279">
        <v>377.858</v>
      </c>
      <c r="I422" s="280"/>
      <c r="J422" s="281">
        <f>ROUND(I422*H422,2)</f>
        <v>0</v>
      </c>
      <c r="K422" s="277" t="s">
        <v>355</v>
      </c>
      <c r="L422" s="282"/>
      <c r="M422" s="283" t="s">
        <v>1</v>
      </c>
      <c r="N422" s="284" t="s">
        <v>41</v>
      </c>
      <c r="O422" s="91"/>
      <c r="P422" s="237">
        <f>O422*H422</f>
        <v>0</v>
      </c>
      <c r="Q422" s="237">
        <v>0.00029999999999999997</v>
      </c>
      <c r="R422" s="237">
        <f>Q422*H422</f>
        <v>0.1133574</v>
      </c>
      <c r="S422" s="237">
        <v>0</v>
      </c>
      <c r="T422" s="238">
        <f>S422*H422</f>
        <v>0</v>
      </c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R422" s="239" t="s">
        <v>525</v>
      </c>
      <c r="AT422" s="239" t="s">
        <v>419</v>
      </c>
      <c r="AU422" s="239" t="s">
        <v>85</v>
      </c>
      <c r="AY422" s="17" t="s">
        <v>349</v>
      </c>
      <c r="BE422" s="240">
        <f>IF(N422="základní",J422,0)</f>
        <v>0</v>
      </c>
      <c r="BF422" s="240">
        <f>IF(N422="snížená",J422,0)</f>
        <v>0</v>
      </c>
      <c r="BG422" s="240">
        <f>IF(N422="zákl. přenesená",J422,0)</f>
        <v>0</v>
      </c>
      <c r="BH422" s="240">
        <f>IF(N422="sníž. přenesená",J422,0)</f>
        <v>0</v>
      </c>
      <c r="BI422" s="240">
        <f>IF(N422="nulová",J422,0)</f>
        <v>0</v>
      </c>
      <c r="BJ422" s="17" t="s">
        <v>83</v>
      </c>
      <c r="BK422" s="240">
        <f>ROUND(I422*H422,2)</f>
        <v>0</v>
      </c>
      <c r="BL422" s="17" t="s">
        <v>439</v>
      </c>
      <c r="BM422" s="239" t="s">
        <v>723</v>
      </c>
    </row>
    <row r="423" s="14" customFormat="1">
      <c r="A423" s="14"/>
      <c r="B423" s="252"/>
      <c r="C423" s="253"/>
      <c r="D423" s="243" t="s">
        <v>358</v>
      </c>
      <c r="E423" s="253"/>
      <c r="F423" s="254" t="s">
        <v>724</v>
      </c>
      <c r="G423" s="253"/>
      <c r="H423" s="256">
        <v>377.858</v>
      </c>
      <c r="I423" s="257"/>
      <c r="J423" s="253"/>
      <c r="K423" s="253"/>
      <c r="L423" s="258"/>
      <c r="M423" s="259"/>
      <c r="N423" s="260"/>
      <c r="O423" s="260"/>
      <c r="P423" s="260"/>
      <c r="Q423" s="260"/>
      <c r="R423" s="260"/>
      <c r="S423" s="260"/>
      <c r="T423" s="261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62" t="s">
        <v>358</v>
      </c>
      <c r="AU423" s="262" t="s">
        <v>85</v>
      </c>
      <c r="AV423" s="14" t="s">
        <v>85</v>
      </c>
      <c r="AW423" s="14" t="s">
        <v>4</v>
      </c>
      <c r="AX423" s="14" t="s">
        <v>83</v>
      </c>
      <c r="AY423" s="262" t="s">
        <v>349</v>
      </c>
    </row>
    <row r="424" s="2" customFormat="1" ht="21.75" customHeight="1">
      <c r="A424" s="38"/>
      <c r="B424" s="39"/>
      <c r="C424" s="228" t="s">
        <v>725</v>
      </c>
      <c r="D424" s="228" t="s">
        <v>351</v>
      </c>
      <c r="E424" s="229" t="s">
        <v>726</v>
      </c>
      <c r="F424" s="230" t="s">
        <v>727</v>
      </c>
      <c r="G424" s="231" t="s">
        <v>416</v>
      </c>
      <c r="H424" s="232">
        <v>2</v>
      </c>
      <c r="I424" s="233"/>
      <c r="J424" s="234">
        <f>ROUND(I424*H424,2)</f>
        <v>0</v>
      </c>
      <c r="K424" s="230" t="s">
        <v>355</v>
      </c>
      <c r="L424" s="44"/>
      <c r="M424" s="235" t="s">
        <v>1</v>
      </c>
      <c r="N424" s="236" t="s">
        <v>41</v>
      </c>
      <c r="O424" s="91"/>
      <c r="P424" s="237">
        <f>O424*H424</f>
        <v>0</v>
      </c>
      <c r="Q424" s="237">
        <v>5.0000000000000002E-05</v>
      </c>
      <c r="R424" s="237">
        <f>Q424*H424</f>
        <v>0.00010000000000000001</v>
      </c>
      <c r="S424" s="237">
        <v>0</v>
      </c>
      <c r="T424" s="238">
        <f>S424*H424</f>
        <v>0</v>
      </c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R424" s="239" t="s">
        <v>439</v>
      </c>
      <c r="AT424" s="239" t="s">
        <v>351</v>
      </c>
      <c r="AU424" s="239" t="s">
        <v>85</v>
      </c>
      <c r="AY424" s="17" t="s">
        <v>349</v>
      </c>
      <c r="BE424" s="240">
        <f>IF(N424="základní",J424,0)</f>
        <v>0</v>
      </c>
      <c r="BF424" s="240">
        <f>IF(N424="snížená",J424,0)</f>
        <v>0</v>
      </c>
      <c r="BG424" s="240">
        <f>IF(N424="zákl. přenesená",J424,0)</f>
        <v>0</v>
      </c>
      <c r="BH424" s="240">
        <f>IF(N424="sníž. přenesená",J424,0)</f>
        <v>0</v>
      </c>
      <c r="BI424" s="240">
        <f>IF(N424="nulová",J424,0)</f>
        <v>0</v>
      </c>
      <c r="BJ424" s="17" t="s">
        <v>83</v>
      </c>
      <c r="BK424" s="240">
        <f>ROUND(I424*H424,2)</f>
        <v>0</v>
      </c>
      <c r="BL424" s="17" t="s">
        <v>439</v>
      </c>
      <c r="BM424" s="239" t="s">
        <v>728</v>
      </c>
    </row>
    <row r="425" s="14" customFormat="1">
      <c r="A425" s="14"/>
      <c r="B425" s="252"/>
      <c r="C425" s="253"/>
      <c r="D425" s="243" t="s">
        <v>358</v>
      </c>
      <c r="E425" s="263" t="s">
        <v>1</v>
      </c>
      <c r="F425" s="254" t="s">
        <v>85</v>
      </c>
      <c r="G425" s="253"/>
      <c r="H425" s="256">
        <v>2</v>
      </c>
      <c r="I425" s="257"/>
      <c r="J425" s="253"/>
      <c r="K425" s="253"/>
      <c r="L425" s="258"/>
      <c r="M425" s="259"/>
      <c r="N425" s="260"/>
      <c r="O425" s="260"/>
      <c r="P425" s="260"/>
      <c r="Q425" s="260"/>
      <c r="R425" s="260"/>
      <c r="S425" s="260"/>
      <c r="T425" s="261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T425" s="262" t="s">
        <v>358</v>
      </c>
      <c r="AU425" s="262" t="s">
        <v>85</v>
      </c>
      <c r="AV425" s="14" t="s">
        <v>85</v>
      </c>
      <c r="AW425" s="14" t="s">
        <v>32</v>
      </c>
      <c r="AX425" s="14" t="s">
        <v>76</v>
      </c>
      <c r="AY425" s="262" t="s">
        <v>349</v>
      </c>
    </row>
    <row r="426" s="15" customFormat="1">
      <c r="A426" s="15"/>
      <c r="B426" s="264"/>
      <c r="C426" s="265"/>
      <c r="D426" s="243" t="s">
        <v>358</v>
      </c>
      <c r="E426" s="266" t="s">
        <v>1</v>
      </c>
      <c r="F426" s="267" t="s">
        <v>377</v>
      </c>
      <c r="G426" s="265"/>
      <c r="H426" s="268">
        <v>2</v>
      </c>
      <c r="I426" s="269"/>
      <c r="J426" s="265"/>
      <c r="K426" s="265"/>
      <c r="L426" s="270"/>
      <c r="M426" s="271"/>
      <c r="N426" s="272"/>
      <c r="O426" s="272"/>
      <c r="P426" s="272"/>
      <c r="Q426" s="272"/>
      <c r="R426" s="272"/>
      <c r="S426" s="272"/>
      <c r="T426" s="273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T426" s="274" t="s">
        <v>358</v>
      </c>
      <c r="AU426" s="274" t="s">
        <v>85</v>
      </c>
      <c r="AV426" s="15" t="s">
        <v>356</v>
      </c>
      <c r="AW426" s="15" t="s">
        <v>32</v>
      </c>
      <c r="AX426" s="15" t="s">
        <v>83</v>
      </c>
      <c r="AY426" s="274" t="s">
        <v>349</v>
      </c>
    </row>
    <row r="427" s="2" customFormat="1" ht="33" customHeight="1">
      <c r="A427" s="38"/>
      <c r="B427" s="39"/>
      <c r="C427" s="275" t="s">
        <v>729</v>
      </c>
      <c r="D427" s="275" t="s">
        <v>419</v>
      </c>
      <c r="E427" s="276" t="s">
        <v>730</v>
      </c>
      <c r="F427" s="277" t="s">
        <v>731</v>
      </c>
      <c r="G427" s="278" t="s">
        <v>416</v>
      </c>
      <c r="H427" s="279">
        <v>2</v>
      </c>
      <c r="I427" s="280"/>
      <c r="J427" s="281">
        <f>ROUND(I427*H427,2)</f>
        <v>0</v>
      </c>
      <c r="K427" s="277" t="s">
        <v>355</v>
      </c>
      <c r="L427" s="282"/>
      <c r="M427" s="283" t="s">
        <v>1</v>
      </c>
      <c r="N427" s="284" t="s">
        <v>41</v>
      </c>
      <c r="O427" s="91"/>
      <c r="P427" s="237">
        <f>O427*H427</f>
        <v>0</v>
      </c>
      <c r="Q427" s="237">
        <v>0.00164</v>
      </c>
      <c r="R427" s="237">
        <f>Q427*H427</f>
        <v>0.0032799999999999999</v>
      </c>
      <c r="S427" s="237">
        <v>0</v>
      </c>
      <c r="T427" s="238">
        <f>S427*H427</f>
        <v>0</v>
      </c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R427" s="239" t="s">
        <v>525</v>
      </c>
      <c r="AT427" s="239" t="s">
        <v>419</v>
      </c>
      <c r="AU427" s="239" t="s">
        <v>85</v>
      </c>
      <c r="AY427" s="17" t="s">
        <v>349</v>
      </c>
      <c r="BE427" s="240">
        <f>IF(N427="základní",J427,0)</f>
        <v>0</v>
      </c>
      <c r="BF427" s="240">
        <f>IF(N427="snížená",J427,0)</f>
        <v>0</v>
      </c>
      <c r="BG427" s="240">
        <f>IF(N427="zákl. přenesená",J427,0)</f>
        <v>0</v>
      </c>
      <c r="BH427" s="240">
        <f>IF(N427="sníž. přenesená",J427,0)</f>
        <v>0</v>
      </c>
      <c r="BI427" s="240">
        <f>IF(N427="nulová",J427,0)</f>
        <v>0</v>
      </c>
      <c r="BJ427" s="17" t="s">
        <v>83</v>
      </c>
      <c r="BK427" s="240">
        <f>ROUND(I427*H427,2)</f>
        <v>0</v>
      </c>
      <c r="BL427" s="17" t="s">
        <v>439</v>
      </c>
      <c r="BM427" s="239" t="s">
        <v>732</v>
      </c>
    </row>
    <row r="428" s="2" customFormat="1" ht="24.15" customHeight="1">
      <c r="A428" s="38"/>
      <c r="B428" s="39"/>
      <c r="C428" s="228" t="s">
        <v>733</v>
      </c>
      <c r="D428" s="228" t="s">
        <v>351</v>
      </c>
      <c r="E428" s="229" t="s">
        <v>734</v>
      </c>
      <c r="F428" s="230" t="s">
        <v>735</v>
      </c>
      <c r="G428" s="231" t="s">
        <v>399</v>
      </c>
      <c r="H428" s="232">
        <v>1.1319999999999999</v>
      </c>
      <c r="I428" s="233"/>
      <c r="J428" s="234">
        <f>ROUND(I428*H428,2)</f>
        <v>0</v>
      </c>
      <c r="K428" s="230" t="s">
        <v>355</v>
      </c>
      <c r="L428" s="44"/>
      <c r="M428" s="235" t="s">
        <v>1</v>
      </c>
      <c r="N428" s="236" t="s">
        <v>41</v>
      </c>
      <c r="O428" s="91"/>
      <c r="P428" s="237">
        <f>O428*H428</f>
        <v>0</v>
      </c>
      <c r="Q428" s="237">
        <v>0</v>
      </c>
      <c r="R428" s="237">
        <f>Q428*H428</f>
        <v>0</v>
      </c>
      <c r="S428" s="237">
        <v>0</v>
      </c>
      <c r="T428" s="238">
        <f>S428*H428</f>
        <v>0</v>
      </c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R428" s="239" t="s">
        <v>439</v>
      </c>
      <c r="AT428" s="239" t="s">
        <v>351</v>
      </c>
      <c r="AU428" s="239" t="s">
        <v>85</v>
      </c>
      <c r="AY428" s="17" t="s">
        <v>349</v>
      </c>
      <c r="BE428" s="240">
        <f>IF(N428="základní",J428,0)</f>
        <v>0</v>
      </c>
      <c r="BF428" s="240">
        <f>IF(N428="snížená",J428,0)</f>
        <v>0</v>
      </c>
      <c r="BG428" s="240">
        <f>IF(N428="zákl. přenesená",J428,0)</f>
        <v>0</v>
      </c>
      <c r="BH428" s="240">
        <f>IF(N428="sníž. přenesená",J428,0)</f>
        <v>0</v>
      </c>
      <c r="BI428" s="240">
        <f>IF(N428="nulová",J428,0)</f>
        <v>0</v>
      </c>
      <c r="BJ428" s="17" t="s">
        <v>83</v>
      </c>
      <c r="BK428" s="240">
        <f>ROUND(I428*H428,2)</f>
        <v>0</v>
      </c>
      <c r="BL428" s="17" t="s">
        <v>439</v>
      </c>
      <c r="BM428" s="239" t="s">
        <v>736</v>
      </c>
    </row>
    <row r="429" s="12" customFormat="1" ht="22.8" customHeight="1">
      <c r="A429" s="12"/>
      <c r="B429" s="212"/>
      <c r="C429" s="213"/>
      <c r="D429" s="214" t="s">
        <v>75</v>
      </c>
      <c r="E429" s="226" t="s">
        <v>737</v>
      </c>
      <c r="F429" s="226" t="s">
        <v>738</v>
      </c>
      <c r="G429" s="213"/>
      <c r="H429" s="213"/>
      <c r="I429" s="216"/>
      <c r="J429" s="227">
        <f>BK429</f>
        <v>0</v>
      </c>
      <c r="K429" s="213"/>
      <c r="L429" s="218"/>
      <c r="M429" s="219"/>
      <c r="N429" s="220"/>
      <c r="O429" s="220"/>
      <c r="P429" s="221">
        <f>SUM(P430:P525)</f>
        <v>0</v>
      </c>
      <c r="Q429" s="220"/>
      <c r="R429" s="221">
        <f>SUM(R430:R525)</f>
        <v>7.9629245099999997</v>
      </c>
      <c r="S429" s="220"/>
      <c r="T429" s="222">
        <f>SUM(T430:T525)</f>
        <v>0</v>
      </c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R429" s="223" t="s">
        <v>85</v>
      </c>
      <c r="AT429" s="224" t="s">
        <v>75</v>
      </c>
      <c r="AU429" s="224" t="s">
        <v>83</v>
      </c>
      <c r="AY429" s="223" t="s">
        <v>349</v>
      </c>
      <c r="BK429" s="225">
        <f>SUM(BK430:BK525)</f>
        <v>0</v>
      </c>
    </row>
    <row r="430" s="2" customFormat="1" ht="24.15" customHeight="1">
      <c r="A430" s="38"/>
      <c r="B430" s="39"/>
      <c r="C430" s="228" t="s">
        <v>739</v>
      </c>
      <c r="D430" s="228" t="s">
        <v>351</v>
      </c>
      <c r="E430" s="229" t="s">
        <v>740</v>
      </c>
      <c r="F430" s="230" t="s">
        <v>741</v>
      </c>
      <c r="G430" s="231" t="s">
        <v>354</v>
      </c>
      <c r="H430" s="232">
        <v>578.75</v>
      </c>
      <c r="I430" s="233"/>
      <c r="J430" s="234">
        <f>ROUND(I430*H430,2)</f>
        <v>0</v>
      </c>
      <c r="K430" s="230" t="s">
        <v>355</v>
      </c>
      <c r="L430" s="44"/>
      <c r="M430" s="235" t="s">
        <v>1</v>
      </c>
      <c r="N430" s="236" t="s">
        <v>41</v>
      </c>
      <c r="O430" s="91"/>
      <c r="P430" s="237">
        <f>O430*H430</f>
        <v>0</v>
      </c>
      <c r="Q430" s="237">
        <v>0.00029999999999999997</v>
      </c>
      <c r="R430" s="237">
        <f>Q430*H430</f>
        <v>0.17362499999999997</v>
      </c>
      <c r="S430" s="237">
        <v>0</v>
      </c>
      <c r="T430" s="238">
        <f>S430*H430</f>
        <v>0</v>
      </c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R430" s="239" t="s">
        <v>439</v>
      </c>
      <c r="AT430" s="239" t="s">
        <v>351</v>
      </c>
      <c r="AU430" s="239" t="s">
        <v>85</v>
      </c>
      <c r="AY430" s="17" t="s">
        <v>349</v>
      </c>
      <c r="BE430" s="240">
        <f>IF(N430="základní",J430,0)</f>
        <v>0</v>
      </c>
      <c r="BF430" s="240">
        <f>IF(N430="snížená",J430,0)</f>
        <v>0</v>
      </c>
      <c r="BG430" s="240">
        <f>IF(N430="zákl. přenesená",J430,0)</f>
        <v>0</v>
      </c>
      <c r="BH430" s="240">
        <f>IF(N430="sníž. přenesená",J430,0)</f>
        <v>0</v>
      </c>
      <c r="BI430" s="240">
        <f>IF(N430="nulová",J430,0)</f>
        <v>0</v>
      </c>
      <c r="BJ430" s="17" t="s">
        <v>83</v>
      </c>
      <c r="BK430" s="240">
        <f>ROUND(I430*H430,2)</f>
        <v>0</v>
      </c>
      <c r="BL430" s="17" t="s">
        <v>439</v>
      </c>
      <c r="BM430" s="239" t="s">
        <v>742</v>
      </c>
    </row>
    <row r="431" s="13" customFormat="1">
      <c r="A431" s="13"/>
      <c r="B431" s="241"/>
      <c r="C431" s="242"/>
      <c r="D431" s="243" t="s">
        <v>358</v>
      </c>
      <c r="E431" s="244" t="s">
        <v>1</v>
      </c>
      <c r="F431" s="245" t="s">
        <v>359</v>
      </c>
      <c r="G431" s="242"/>
      <c r="H431" s="244" t="s">
        <v>1</v>
      </c>
      <c r="I431" s="246"/>
      <c r="J431" s="242"/>
      <c r="K431" s="242"/>
      <c r="L431" s="247"/>
      <c r="M431" s="248"/>
      <c r="N431" s="249"/>
      <c r="O431" s="249"/>
      <c r="P431" s="249"/>
      <c r="Q431" s="249"/>
      <c r="R431" s="249"/>
      <c r="S431" s="249"/>
      <c r="T431" s="250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51" t="s">
        <v>358</v>
      </c>
      <c r="AU431" s="251" t="s">
        <v>85</v>
      </c>
      <c r="AV431" s="13" t="s">
        <v>83</v>
      </c>
      <c r="AW431" s="13" t="s">
        <v>32</v>
      </c>
      <c r="AX431" s="13" t="s">
        <v>76</v>
      </c>
      <c r="AY431" s="251" t="s">
        <v>349</v>
      </c>
    </row>
    <row r="432" s="13" customFormat="1">
      <c r="A432" s="13"/>
      <c r="B432" s="241"/>
      <c r="C432" s="242"/>
      <c r="D432" s="243" t="s">
        <v>358</v>
      </c>
      <c r="E432" s="244" t="s">
        <v>1</v>
      </c>
      <c r="F432" s="245" t="s">
        <v>743</v>
      </c>
      <c r="G432" s="242"/>
      <c r="H432" s="244" t="s">
        <v>1</v>
      </c>
      <c r="I432" s="246"/>
      <c r="J432" s="242"/>
      <c r="K432" s="242"/>
      <c r="L432" s="247"/>
      <c r="M432" s="248"/>
      <c r="N432" s="249"/>
      <c r="O432" s="249"/>
      <c r="P432" s="249"/>
      <c r="Q432" s="249"/>
      <c r="R432" s="249"/>
      <c r="S432" s="249"/>
      <c r="T432" s="250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51" t="s">
        <v>358</v>
      </c>
      <c r="AU432" s="251" t="s">
        <v>85</v>
      </c>
      <c r="AV432" s="13" t="s">
        <v>83</v>
      </c>
      <c r="AW432" s="13" t="s">
        <v>32</v>
      </c>
      <c r="AX432" s="13" t="s">
        <v>76</v>
      </c>
      <c r="AY432" s="251" t="s">
        <v>349</v>
      </c>
    </row>
    <row r="433" s="13" customFormat="1">
      <c r="A433" s="13"/>
      <c r="B433" s="241"/>
      <c r="C433" s="242"/>
      <c r="D433" s="243" t="s">
        <v>358</v>
      </c>
      <c r="E433" s="244" t="s">
        <v>1</v>
      </c>
      <c r="F433" s="245" t="s">
        <v>744</v>
      </c>
      <c r="G433" s="242"/>
      <c r="H433" s="244" t="s">
        <v>1</v>
      </c>
      <c r="I433" s="246"/>
      <c r="J433" s="242"/>
      <c r="K433" s="242"/>
      <c r="L433" s="247"/>
      <c r="M433" s="248"/>
      <c r="N433" s="249"/>
      <c r="O433" s="249"/>
      <c r="P433" s="249"/>
      <c r="Q433" s="249"/>
      <c r="R433" s="249"/>
      <c r="S433" s="249"/>
      <c r="T433" s="250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51" t="s">
        <v>358</v>
      </c>
      <c r="AU433" s="251" t="s">
        <v>85</v>
      </c>
      <c r="AV433" s="13" t="s">
        <v>83</v>
      </c>
      <c r="AW433" s="13" t="s">
        <v>32</v>
      </c>
      <c r="AX433" s="13" t="s">
        <v>76</v>
      </c>
      <c r="AY433" s="251" t="s">
        <v>349</v>
      </c>
    </row>
    <row r="434" s="14" customFormat="1">
      <c r="A434" s="14"/>
      <c r="B434" s="252"/>
      <c r="C434" s="253"/>
      <c r="D434" s="243" t="s">
        <v>358</v>
      </c>
      <c r="E434" s="254" t="s">
        <v>1</v>
      </c>
      <c r="F434" s="255" t="s">
        <v>185</v>
      </c>
      <c r="G434" s="253"/>
      <c r="H434" s="256">
        <v>578.75</v>
      </c>
      <c r="I434" s="257"/>
      <c r="J434" s="253"/>
      <c r="K434" s="253"/>
      <c r="L434" s="258"/>
      <c r="M434" s="259"/>
      <c r="N434" s="260"/>
      <c r="O434" s="260"/>
      <c r="P434" s="260"/>
      <c r="Q434" s="260"/>
      <c r="R434" s="260"/>
      <c r="S434" s="260"/>
      <c r="T434" s="261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62" t="s">
        <v>358</v>
      </c>
      <c r="AU434" s="262" t="s">
        <v>85</v>
      </c>
      <c r="AV434" s="14" t="s">
        <v>85</v>
      </c>
      <c r="AW434" s="14" t="s">
        <v>32</v>
      </c>
      <c r="AX434" s="14" t="s">
        <v>83</v>
      </c>
      <c r="AY434" s="262" t="s">
        <v>349</v>
      </c>
    </row>
    <row r="435" s="2" customFormat="1" ht="24.15" customHeight="1">
      <c r="A435" s="38"/>
      <c r="B435" s="39"/>
      <c r="C435" s="275" t="s">
        <v>745</v>
      </c>
      <c r="D435" s="275" t="s">
        <v>419</v>
      </c>
      <c r="E435" s="276" t="s">
        <v>746</v>
      </c>
      <c r="F435" s="277" t="s">
        <v>747</v>
      </c>
      <c r="G435" s="278" t="s">
        <v>354</v>
      </c>
      <c r="H435" s="279">
        <v>607.68799999999999</v>
      </c>
      <c r="I435" s="280"/>
      <c r="J435" s="281">
        <f>ROUND(I435*H435,2)</f>
        <v>0</v>
      </c>
      <c r="K435" s="277" t="s">
        <v>355</v>
      </c>
      <c r="L435" s="282"/>
      <c r="M435" s="283" t="s">
        <v>1</v>
      </c>
      <c r="N435" s="284" t="s">
        <v>41</v>
      </c>
      <c r="O435" s="91"/>
      <c r="P435" s="237">
        <f>O435*H435</f>
        <v>0</v>
      </c>
      <c r="Q435" s="237">
        <v>0.0028</v>
      </c>
      <c r="R435" s="237">
        <f>Q435*H435</f>
        <v>1.7015263999999999</v>
      </c>
      <c r="S435" s="237">
        <v>0</v>
      </c>
      <c r="T435" s="238">
        <f>S435*H435</f>
        <v>0</v>
      </c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R435" s="239" t="s">
        <v>525</v>
      </c>
      <c r="AT435" s="239" t="s">
        <v>419</v>
      </c>
      <c r="AU435" s="239" t="s">
        <v>85</v>
      </c>
      <c r="AY435" s="17" t="s">
        <v>349</v>
      </c>
      <c r="BE435" s="240">
        <f>IF(N435="základní",J435,0)</f>
        <v>0</v>
      </c>
      <c r="BF435" s="240">
        <f>IF(N435="snížená",J435,0)</f>
        <v>0</v>
      </c>
      <c r="BG435" s="240">
        <f>IF(N435="zákl. přenesená",J435,0)</f>
        <v>0</v>
      </c>
      <c r="BH435" s="240">
        <f>IF(N435="sníž. přenesená",J435,0)</f>
        <v>0</v>
      </c>
      <c r="BI435" s="240">
        <f>IF(N435="nulová",J435,0)</f>
        <v>0</v>
      </c>
      <c r="BJ435" s="17" t="s">
        <v>83</v>
      </c>
      <c r="BK435" s="240">
        <f>ROUND(I435*H435,2)</f>
        <v>0</v>
      </c>
      <c r="BL435" s="17" t="s">
        <v>439</v>
      </c>
      <c r="BM435" s="239" t="s">
        <v>748</v>
      </c>
    </row>
    <row r="436" s="14" customFormat="1">
      <c r="A436" s="14"/>
      <c r="B436" s="252"/>
      <c r="C436" s="253"/>
      <c r="D436" s="243" t="s">
        <v>358</v>
      </c>
      <c r="E436" s="253"/>
      <c r="F436" s="254" t="s">
        <v>749</v>
      </c>
      <c r="G436" s="253"/>
      <c r="H436" s="256">
        <v>607.68799999999999</v>
      </c>
      <c r="I436" s="257"/>
      <c r="J436" s="253"/>
      <c r="K436" s="253"/>
      <c r="L436" s="258"/>
      <c r="M436" s="259"/>
      <c r="N436" s="260"/>
      <c r="O436" s="260"/>
      <c r="P436" s="260"/>
      <c r="Q436" s="260"/>
      <c r="R436" s="260"/>
      <c r="S436" s="260"/>
      <c r="T436" s="261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62" t="s">
        <v>358</v>
      </c>
      <c r="AU436" s="262" t="s">
        <v>85</v>
      </c>
      <c r="AV436" s="14" t="s">
        <v>85</v>
      </c>
      <c r="AW436" s="14" t="s">
        <v>4</v>
      </c>
      <c r="AX436" s="14" t="s">
        <v>83</v>
      </c>
      <c r="AY436" s="262" t="s">
        <v>349</v>
      </c>
    </row>
    <row r="437" s="2" customFormat="1" ht="33" customHeight="1">
      <c r="A437" s="38"/>
      <c r="B437" s="39"/>
      <c r="C437" s="228" t="s">
        <v>750</v>
      </c>
      <c r="D437" s="228" t="s">
        <v>351</v>
      </c>
      <c r="E437" s="229" t="s">
        <v>751</v>
      </c>
      <c r="F437" s="230" t="s">
        <v>752</v>
      </c>
      <c r="G437" s="231" t="s">
        <v>354</v>
      </c>
      <c r="H437" s="232">
        <v>294.22000000000003</v>
      </c>
      <c r="I437" s="233"/>
      <c r="J437" s="234">
        <f>ROUND(I437*H437,2)</f>
        <v>0</v>
      </c>
      <c r="K437" s="230" t="s">
        <v>355</v>
      </c>
      <c r="L437" s="44"/>
      <c r="M437" s="235" t="s">
        <v>1</v>
      </c>
      <c r="N437" s="236" t="s">
        <v>41</v>
      </c>
      <c r="O437" s="91"/>
      <c r="P437" s="237">
        <f>O437*H437</f>
        <v>0</v>
      </c>
      <c r="Q437" s="237">
        <v>0</v>
      </c>
      <c r="R437" s="237">
        <f>Q437*H437</f>
        <v>0</v>
      </c>
      <c r="S437" s="237">
        <v>0</v>
      </c>
      <c r="T437" s="238">
        <f>S437*H437</f>
        <v>0</v>
      </c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R437" s="239" t="s">
        <v>439</v>
      </c>
      <c r="AT437" s="239" t="s">
        <v>351</v>
      </c>
      <c r="AU437" s="239" t="s">
        <v>85</v>
      </c>
      <c r="AY437" s="17" t="s">
        <v>349</v>
      </c>
      <c r="BE437" s="240">
        <f>IF(N437="základní",J437,0)</f>
        <v>0</v>
      </c>
      <c r="BF437" s="240">
        <f>IF(N437="snížená",J437,0)</f>
        <v>0</v>
      </c>
      <c r="BG437" s="240">
        <f>IF(N437="zákl. přenesená",J437,0)</f>
        <v>0</v>
      </c>
      <c r="BH437" s="240">
        <f>IF(N437="sníž. přenesená",J437,0)</f>
        <v>0</v>
      </c>
      <c r="BI437" s="240">
        <f>IF(N437="nulová",J437,0)</f>
        <v>0</v>
      </c>
      <c r="BJ437" s="17" t="s">
        <v>83</v>
      </c>
      <c r="BK437" s="240">
        <f>ROUND(I437*H437,2)</f>
        <v>0</v>
      </c>
      <c r="BL437" s="17" t="s">
        <v>439</v>
      </c>
      <c r="BM437" s="239" t="s">
        <v>753</v>
      </c>
    </row>
    <row r="438" s="13" customFormat="1">
      <c r="A438" s="13"/>
      <c r="B438" s="241"/>
      <c r="C438" s="242"/>
      <c r="D438" s="243" t="s">
        <v>358</v>
      </c>
      <c r="E438" s="244" t="s">
        <v>1</v>
      </c>
      <c r="F438" s="245" t="s">
        <v>359</v>
      </c>
      <c r="G438" s="242"/>
      <c r="H438" s="244" t="s">
        <v>1</v>
      </c>
      <c r="I438" s="246"/>
      <c r="J438" s="242"/>
      <c r="K438" s="242"/>
      <c r="L438" s="247"/>
      <c r="M438" s="248"/>
      <c r="N438" s="249"/>
      <c r="O438" s="249"/>
      <c r="P438" s="249"/>
      <c r="Q438" s="249"/>
      <c r="R438" s="249"/>
      <c r="S438" s="249"/>
      <c r="T438" s="250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51" t="s">
        <v>358</v>
      </c>
      <c r="AU438" s="251" t="s">
        <v>85</v>
      </c>
      <c r="AV438" s="13" t="s">
        <v>83</v>
      </c>
      <c r="AW438" s="13" t="s">
        <v>32</v>
      </c>
      <c r="AX438" s="13" t="s">
        <v>76</v>
      </c>
      <c r="AY438" s="251" t="s">
        <v>349</v>
      </c>
    </row>
    <row r="439" s="13" customFormat="1">
      <c r="A439" s="13"/>
      <c r="B439" s="241"/>
      <c r="C439" s="242"/>
      <c r="D439" s="243" t="s">
        <v>358</v>
      </c>
      <c r="E439" s="244" t="s">
        <v>1</v>
      </c>
      <c r="F439" s="245" t="s">
        <v>754</v>
      </c>
      <c r="G439" s="242"/>
      <c r="H439" s="244" t="s">
        <v>1</v>
      </c>
      <c r="I439" s="246"/>
      <c r="J439" s="242"/>
      <c r="K439" s="242"/>
      <c r="L439" s="247"/>
      <c r="M439" s="248"/>
      <c r="N439" s="249"/>
      <c r="O439" s="249"/>
      <c r="P439" s="249"/>
      <c r="Q439" s="249"/>
      <c r="R439" s="249"/>
      <c r="S439" s="249"/>
      <c r="T439" s="250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51" t="s">
        <v>358</v>
      </c>
      <c r="AU439" s="251" t="s">
        <v>85</v>
      </c>
      <c r="AV439" s="13" t="s">
        <v>83</v>
      </c>
      <c r="AW439" s="13" t="s">
        <v>32</v>
      </c>
      <c r="AX439" s="13" t="s">
        <v>76</v>
      </c>
      <c r="AY439" s="251" t="s">
        <v>349</v>
      </c>
    </row>
    <row r="440" s="14" customFormat="1">
      <c r="A440" s="14"/>
      <c r="B440" s="252"/>
      <c r="C440" s="253"/>
      <c r="D440" s="243" t="s">
        <v>358</v>
      </c>
      <c r="E440" s="254" t="s">
        <v>1</v>
      </c>
      <c r="F440" s="255" t="s">
        <v>172</v>
      </c>
      <c r="G440" s="253"/>
      <c r="H440" s="256">
        <v>294.22000000000003</v>
      </c>
      <c r="I440" s="257"/>
      <c r="J440" s="253"/>
      <c r="K440" s="253"/>
      <c r="L440" s="258"/>
      <c r="M440" s="259"/>
      <c r="N440" s="260"/>
      <c r="O440" s="260"/>
      <c r="P440" s="260"/>
      <c r="Q440" s="260"/>
      <c r="R440" s="260"/>
      <c r="S440" s="260"/>
      <c r="T440" s="261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262" t="s">
        <v>358</v>
      </c>
      <c r="AU440" s="262" t="s">
        <v>85</v>
      </c>
      <c r="AV440" s="14" t="s">
        <v>85</v>
      </c>
      <c r="AW440" s="14" t="s">
        <v>32</v>
      </c>
      <c r="AX440" s="14" t="s">
        <v>83</v>
      </c>
      <c r="AY440" s="262" t="s">
        <v>349</v>
      </c>
    </row>
    <row r="441" s="2" customFormat="1" ht="24.15" customHeight="1">
      <c r="A441" s="38"/>
      <c r="B441" s="39"/>
      <c r="C441" s="275" t="s">
        <v>755</v>
      </c>
      <c r="D441" s="275" t="s">
        <v>419</v>
      </c>
      <c r="E441" s="276" t="s">
        <v>756</v>
      </c>
      <c r="F441" s="277" t="s">
        <v>757</v>
      </c>
      <c r="G441" s="278" t="s">
        <v>354</v>
      </c>
      <c r="H441" s="279">
        <v>308.93099999999998</v>
      </c>
      <c r="I441" s="280"/>
      <c r="J441" s="281">
        <f>ROUND(I441*H441,2)</f>
        <v>0</v>
      </c>
      <c r="K441" s="277" t="s">
        <v>355</v>
      </c>
      <c r="L441" s="282"/>
      <c r="M441" s="283" t="s">
        <v>1</v>
      </c>
      <c r="N441" s="284" t="s">
        <v>41</v>
      </c>
      <c r="O441" s="91"/>
      <c r="P441" s="237">
        <f>O441*H441</f>
        <v>0</v>
      </c>
      <c r="Q441" s="237">
        <v>0.0047999999999999996</v>
      </c>
      <c r="R441" s="237">
        <f>Q441*H441</f>
        <v>1.4828687999999999</v>
      </c>
      <c r="S441" s="237">
        <v>0</v>
      </c>
      <c r="T441" s="238">
        <f>S441*H441</f>
        <v>0</v>
      </c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R441" s="239" t="s">
        <v>525</v>
      </c>
      <c r="AT441" s="239" t="s">
        <v>419</v>
      </c>
      <c r="AU441" s="239" t="s">
        <v>85</v>
      </c>
      <c r="AY441" s="17" t="s">
        <v>349</v>
      </c>
      <c r="BE441" s="240">
        <f>IF(N441="základní",J441,0)</f>
        <v>0</v>
      </c>
      <c r="BF441" s="240">
        <f>IF(N441="snížená",J441,0)</f>
        <v>0</v>
      </c>
      <c r="BG441" s="240">
        <f>IF(N441="zákl. přenesená",J441,0)</f>
        <v>0</v>
      </c>
      <c r="BH441" s="240">
        <f>IF(N441="sníž. přenesená",J441,0)</f>
        <v>0</v>
      </c>
      <c r="BI441" s="240">
        <f>IF(N441="nulová",J441,0)</f>
        <v>0</v>
      </c>
      <c r="BJ441" s="17" t="s">
        <v>83</v>
      </c>
      <c r="BK441" s="240">
        <f>ROUND(I441*H441,2)</f>
        <v>0</v>
      </c>
      <c r="BL441" s="17" t="s">
        <v>439</v>
      </c>
      <c r="BM441" s="239" t="s">
        <v>758</v>
      </c>
    </row>
    <row r="442" s="14" customFormat="1">
      <c r="A442" s="14"/>
      <c r="B442" s="252"/>
      <c r="C442" s="253"/>
      <c r="D442" s="243" t="s">
        <v>358</v>
      </c>
      <c r="E442" s="253"/>
      <c r="F442" s="254" t="s">
        <v>759</v>
      </c>
      <c r="G442" s="253"/>
      <c r="H442" s="256">
        <v>308.93099999999998</v>
      </c>
      <c r="I442" s="257"/>
      <c r="J442" s="253"/>
      <c r="K442" s="253"/>
      <c r="L442" s="258"/>
      <c r="M442" s="259"/>
      <c r="N442" s="260"/>
      <c r="O442" s="260"/>
      <c r="P442" s="260"/>
      <c r="Q442" s="260"/>
      <c r="R442" s="260"/>
      <c r="S442" s="260"/>
      <c r="T442" s="261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T442" s="262" t="s">
        <v>358</v>
      </c>
      <c r="AU442" s="262" t="s">
        <v>85</v>
      </c>
      <c r="AV442" s="14" t="s">
        <v>85</v>
      </c>
      <c r="AW442" s="14" t="s">
        <v>4</v>
      </c>
      <c r="AX442" s="14" t="s">
        <v>83</v>
      </c>
      <c r="AY442" s="262" t="s">
        <v>349</v>
      </c>
    </row>
    <row r="443" s="2" customFormat="1" ht="33" customHeight="1">
      <c r="A443" s="38"/>
      <c r="B443" s="39"/>
      <c r="C443" s="228" t="s">
        <v>760</v>
      </c>
      <c r="D443" s="228" t="s">
        <v>351</v>
      </c>
      <c r="E443" s="229" t="s">
        <v>751</v>
      </c>
      <c r="F443" s="230" t="s">
        <v>752</v>
      </c>
      <c r="G443" s="231" t="s">
        <v>354</v>
      </c>
      <c r="H443" s="232">
        <v>285.19</v>
      </c>
      <c r="I443" s="233"/>
      <c r="J443" s="234">
        <f>ROUND(I443*H443,2)</f>
        <v>0</v>
      </c>
      <c r="K443" s="230" t="s">
        <v>355</v>
      </c>
      <c r="L443" s="44"/>
      <c r="M443" s="235" t="s">
        <v>1</v>
      </c>
      <c r="N443" s="236" t="s">
        <v>41</v>
      </c>
      <c r="O443" s="91"/>
      <c r="P443" s="237">
        <f>O443*H443</f>
        <v>0</v>
      </c>
      <c r="Q443" s="237">
        <v>0</v>
      </c>
      <c r="R443" s="237">
        <f>Q443*H443</f>
        <v>0</v>
      </c>
      <c r="S443" s="237">
        <v>0</v>
      </c>
      <c r="T443" s="238">
        <f>S443*H443</f>
        <v>0</v>
      </c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R443" s="239" t="s">
        <v>439</v>
      </c>
      <c r="AT443" s="239" t="s">
        <v>351</v>
      </c>
      <c r="AU443" s="239" t="s">
        <v>85</v>
      </c>
      <c r="AY443" s="17" t="s">
        <v>349</v>
      </c>
      <c r="BE443" s="240">
        <f>IF(N443="základní",J443,0)</f>
        <v>0</v>
      </c>
      <c r="BF443" s="240">
        <f>IF(N443="snížená",J443,0)</f>
        <v>0</v>
      </c>
      <c r="BG443" s="240">
        <f>IF(N443="zákl. přenesená",J443,0)</f>
        <v>0</v>
      </c>
      <c r="BH443" s="240">
        <f>IF(N443="sníž. přenesená",J443,0)</f>
        <v>0</v>
      </c>
      <c r="BI443" s="240">
        <f>IF(N443="nulová",J443,0)</f>
        <v>0</v>
      </c>
      <c r="BJ443" s="17" t="s">
        <v>83</v>
      </c>
      <c r="BK443" s="240">
        <f>ROUND(I443*H443,2)</f>
        <v>0</v>
      </c>
      <c r="BL443" s="17" t="s">
        <v>439</v>
      </c>
      <c r="BM443" s="239" t="s">
        <v>761</v>
      </c>
    </row>
    <row r="444" s="13" customFormat="1">
      <c r="A444" s="13"/>
      <c r="B444" s="241"/>
      <c r="C444" s="242"/>
      <c r="D444" s="243" t="s">
        <v>358</v>
      </c>
      <c r="E444" s="244" t="s">
        <v>1</v>
      </c>
      <c r="F444" s="245" t="s">
        <v>359</v>
      </c>
      <c r="G444" s="242"/>
      <c r="H444" s="244" t="s">
        <v>1</v>
      </c>
      <c r="I444" s="246"/>
      <c r="J444" s="242"/>
      <c r="K444" s="242"/>
      <c r="L444" s="247"/>
      <c r="M444" s="248"/>
      <c r="N444" s="249"/>
      <c r="O444" s="249"/>
      <c r="P444" s="249"/>
      <c r="Q444" s="249"/>
      <c r="R444" s="249"/>
      <c r="S444" s="249"/>
      <c r="T444" s="250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51" t="s">
        <v>358</v>
      </c>
      <c r="AU444" s="251" t="s">
        <v>85</v>
      </c>
      <c r="AV444" s="13" t="s">
        <v>83</v>
      </c>
      <c r="AW444" s="13" t="s">
        <v>32</v>
      </c>
      <c r="AX444" s="13" t="s">
        <v>76</v>
      </c>
      <c r="AY444" s="251" t="s">
        <v>349</v>
      </c>
    </row>
    <row r="445" s="13" customFormat="1">
      <c r="A445" s="13"/>
      <c r="B445" s="241"/>
      <c r="C445" s="242"/>
      <c r="D445" s="243" t="s">
        <v>358</v>
      </c>
      <c r="E445" s="244" t="s">
        <v>1</v>
      </c>
      <c r="F445" s="245" t="s">
        <v>762</v>
      </c>
      <c r="G445" s="242"/>
      <c r="H445" s="244" t="s">
        <v>1</v>
      </c>
      <c r="I445" s="246"/>
      <c r="J445" s="242"/>
      <c r="K445" s="242"/>
      <c r="L445" s="247"/>
      <c r="M445" s="248"/>
      <c r="N445" s="249"/>
      <c r="O445" s="249"/>
      <c r="P445" s="249"/>
      <c r="Q445" s="249"/>
      <c r="R445" s="249"/>
      <c r="S445" s="249"/>
      <c r="T445" s="250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51" t="s">
        <v>358</v>
      </c>
      <c r="AU445" s="251" t="s">
        <v>85</v>
      </c>
      <c r="AV445" s="13" t="s">
        <v>83</v>
      </c>
      <c r="AW445" s="13" t="s">
        <v>32</v>
      </c>
      <c r="AX445" s="13" t="s">
        <v>76</v>
      </c>
      <c r="AY445" s="251" t="s">
        <v>349</v>
      </c>
    </row>
    <row r="446" s="13" customFormat="1">
      <c r="A446" s="13"/>
      <c r="B446" s="241"/>
      <c r="C446" s="242"/>
      <c r="D446" s="243" t="s">
        <v>358</v>
      </c>
      <c r="E446" s="244" t="s">
        <v>1</v>
      </c>
      <c r="F446" s="245" t="s">
        <v>763</v>
      </c>
      <c r="G446" s="242"/>
      <c r="H446" s="244" t="s">
        <v>1</v>
      </c>
      <c r="I446" s="246"/>
      <c r="J446" s="242"/>
      <c r="K446" s="242"/>
      <c r="L446" s="247"/>
      <c r="M446" s="248"/>
      <c r="N446" s="249"/>
      <c r="O446" s="249"/>
      <c r="P446" s="249"/>
      <c r="Q446" s="249"/>
      <c r="R446" s="249"/>
      <c r="S446" s="249"/>
      <c r="T446" s="250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51" t="s">
        <v>358</v>
      </c>
      <c r="AU446" s="251" t="s">
        <v>85</v>
      </c>
      <c r="AV446" s="13" t="s">
        <v>83</v>
      </c>
      <c r="AW446" s="13" t="s">
        <v>32</v>
      </c>
      <c r="AX446" s="13" t="s">
        <v>76</v>
      </c>
      <c r="AY446" s="251" t="s">
        <v>349</v>
      </c>
    </row>
    <row r="447" s="14" customFormat="1">
      <c r="A447" s="14"/>
      <c r="B447" s="252"/>
      <c r="C447" s="253"/>
      <c r="D447" s="243" t="s">
        <v>358</v>
      </c>
      <c r="E447" s="254" t="s">
        <v>1</v>
      </c>
      <c r="F447" s="255" t="s">
        <v>169</v>
      </c>
      <c r="G447" s="253"/>
      <c r="H447" s="256">
        <v>285.19</v>
      </c>
      <c r="I447" s="257"/>
      <c r="J447" s="253"/>
      <c r="K447" s="253"/>
      <c r="L447" s="258"/>
      <c r="M447" s="259"/>
      <c r="N447" s="260"/>
      <c r="O447" s="260"/>
      <c r="P447" s="260"/>
      <c r="Q447" s="260"/>
      <c r="R447" s="260"/>
      <c r="S447" s="260"/>
      <c r="T447" s="261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262" t="s">
        <v>358</v>
      </c>
      <c r="AU447" s="262" t="s">
        <v>85</v>
      </c>
      <c r="AV447" s="14" t="s">
        <v>85</v>
      </c>
      <c r="AW447" s="14" t="s">
        <v>32</v>
      </c>
      <c r="AX447" s="14" t="s">
        <v>83</v>
      </c>
      <c r="AY447" s="262" t="s">
        <v>349</v>
      </c>
    </row>
    <row r="448" s="2" customFormat="1" ht="24.15" customHeight="1">
      <c r="A448" s="38"/>
      <c r="B448" s="39"/>
      <c r="C448" s="275" t="s">
        <v>764</v>
      </c>
      <c r="D448" s="275" t="s">
        <v>419</v>
      </c>
      <c r="E448" s="276" t="s">
        <v>765</v>
      </c>
      <c r="F448" s="277" t="s">
        <v>766</v>
      </c>
      <c r="G448" s="278" t="s">
        <v>354</v>
      </c>
      <c r="H448" s="279">
        <v>299.44999999999999</v>
      </c>
      <c r="I448" s="280"/>
      <c r="J448" s="281">
        <f>ROUND(I448*H448,2)</f>
        <v>0</v>
      </c>
      <c r="K448" s="277" t="s">
        <v>355</v>
      </c>
      <c r="L448" s="282"/>
      <c r="M448" s="283" t="s">
        <v>1</v>
      </c>
      <c r="N448" s="284" t="s">
        <v>41</v>
      </c>
      <c r="O448" s="91"/>
      <c r="P448" s="237">
        <f>O448*H448</f>
        <v>0</v>
      </c>
      <c r="Q448" s="237">
        <v>0.0047999999999999996</v>
      </c>
      <c r="R448" s="237">
        <f>Q448*H448</f>
        <v>1.4373599999999998</v>
      </c>
      <c r="S448" s="237">
        <v>0</v>
      </c>
      <c r="T448" s="238">
        <f>S448*H448</f>
        <v>0</v>
      </c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R448" s="239" t="s">
        <v>525</v>
      </c>
      <c r="AT448" s="239" t="s">
        <v>419</v>
      </c>
      <c r="AU448" s="239" t="s">
        <v>85</v>
      </c>
      <c r="AY448" s="17" t="s">
        <v>349</v>
      </c>
      <c r="BE448" s="240">
        <f>IF(N448="základní",J448,0)</f>
        <v>0</v>
      </c>
      <c r="BF448" s="240">
        <f>IF(N448="snížená",J448,0)</f>
        <v>0</v>
      </c>
      <c r="BG448" s="240">
        <f>IF(N448="zákl. přenesená",J448,0)</f>
        <v>0</v>
      </c>
      <c r="BH448" s="240">
        <f>IF(N448="sníž. přenesená",J448,0)</f>
        <v>0</v>
      </c>
      <c r="BI448" s="240">
        <f>IF(N448="nulová",J448,0)</f>
        <v>0</v>
      </c>
      <c r="BJ448" s="17" t="s">
        <v>83</v>
      </c>
      <c r="BK448" s="240">
        <f>ROUND(I448*H448,2)</f>
        <v>0</v>
      </c>
      <c r="BL448" s="17" t="s">
        <v>439</v>
      </c>
      <c r="BM448" s="239" t="s">
        <v>767</v>
      </c>
    </row>
    <row r="449" s="14" customFormat="1">
      <c r="A449" s="14"/>
      <c r="B449" s="252"/>
      <c r="C449" s="253"/>
      <c r="D449" s="243" t="s">
        <v>358</v>
      </c>
      <c r="E449" s="253"/>
      <c r="F449" s="254" t="s">
        <v>768</v>
      </c>
      <c r="G449" s="253"/>
      <c r="H449" s="256">
        <v>299.44999999999999</v>
      </c>
      <c r="I449" s="257"/>
      <c r="J449" s="253"/>
      <c r="K449" s="253"/>
      <c r="L449" s="258"/>
      <c r="M449" s="259"/>
      <c r="N449" s="260"/>
      <c r="O449" s="260"/>
      <c r="P449" s="260"/>
      <c r="Q449" s="260"/>
      <c r="R449" s="260"/>
      <c r="S449" s="260"/>
      <c r="T449" s="261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62" t="s">
        <v>358</v>
      </c>
      <c r="AU449" s="262" t="s">
        <v>85</v>
      </c>
      <c r="AV449" s="14" t="s">
        <v>85</v>
      </c>
      <c r="AW449" s="14" t="s">
        <v>4</v>
      </c>
      <c r="AX449" s="14" t="s">
        <v>83</v>
      </c>
      <c r="AY449" s="262" t="s">
        <v>349</v>
      </c>
    </row>
    <row r="450" s="2" customFormat="1" ht="33" customHeight="1">
      <c r="A450" s="38"/>
      <c r="B450" s="39"/>
      <c r="C450" s="228" t="s">
        <v>769</v>
      </c>
      <c r="D450" s="228" t="s">
        <v>351</v>
      </c>
      <c r="E450" s="229" t="s">
        <v>751</v>
      </c>
      <c r="F450" s="230" t="s">
        <v>752</v>
      </c>
      <c r="G450" s="231" t="s">
        <v>354</v>
      </c>
      <c r="H450" s="232">
        <v>285.19</v>
      </c>
      <c r="I450" s="233"/>
      <c r="J450" s="234">
        <f>ROUND(I450*H450,2)</f>
        <v>0</v>
      </c>
      <c r="K450" s="230" t="s">
        <v>355</v>
      </c>
      <c r="L450" s="44"/>
      <c r="M450" s="235" t="s">
        <v>1</v>
      </c>
      <c r="N450" s="236" t="s">
        <v>41</v>
      </c>
      <c r="O450" s="91"/>
      <c r="P450" s="237">
        <f>O450*H450</f>
        <v>0</v>
      </c>
      <c r="Q450" s="237">
        <v>0</v>
      </c>
      <c r="R450" s="237">
        <f>Q450*H450</f>
        <v>0</v>
      </c>
      <c r="S450" s="237">
        <v>0</v>
      </c>
      <c r="T450" s="238">
        <f>S450*H450</f>
        <v>0</v>
      </c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R450" s="239" t="s">
        <v>439</v>
      </c>
      <c r="AT450" s="239" t="s">
        <v>351</v>
      </c>
      <c r="AU450" s="239" t="s">
        <v>85</v>
      </c>
      <c r="AY450" s="17" t="s">
        <v>349</v>
      </c>
      <c r="BE450" s="240">
        <f>IF(N450="základní",J450,0)</f>
        <v>0</v>
      </c>
      <c r="BF450" s="240">
        <f>IF(N450="snížená",J450,0)</f>
        <v>0</v>
      </c>
      <c r="BG450" s="240">
        <f>IF(N450="zákl. přenesená",J450,0)</f>
        <v>0</v>
      </c>
      <c r="BH450" s="240">
        <f>IF(N450="sníž. přenesená",J450,0)</f>
        <v>0</v>
      </c>
      <c r="BI450" s="240">
        <f>IF(N450="nulová",J450,0)</f>
        <v>0</v>
      </c>
      <c r="BJ450" s="17" t="s">
        <v>83</v>
      </c>
      <c r="BK450" s="240">
        <f>ROUND(I450*H450,2)</f>
        <v>0</v>
      </c>
      <c r="BL450" s="17" t="s">
        <v>439</v>
      </c>
      <c r="BM450" s="239" t="s">
        <v>770</v>
      </c>
    </row>
    <row r="451" s="13" customFormat="1">
      <c r="A451" s="13"/>
      <c r="B451" s="241"/>
      <c r="C451" s="242"/>
      <c r="D451" s="243" t="s">
        <v>358</v>
      </c>
      <c r="E451" s="244" t="s">
        <v>1</v>
      </c>
      <c r="F451" s="245" t="s">
        <v>359</v>
      </c>
      <c r="G451" s="242"/>
      <c r="H451" s="244" t="s">
        <v>1</v>
      </c>
      <c r="I451" s="246"/>
      <c r="J451" s="242"/>
      <c r="K451" s="242"/>
      <c r="L451" s="247"/>
      <c r="M451" s="248"/>
      <c r="N451" s="249"/>
      <c r="O451" s="249"/>
      <c r="P451" s="249"/>
      <c r="Q451" s="249"/>
      <c r="R451" s="249"/>
      <c r="S451" s="249"/>
      <c r="T451" s="250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51" t="s">
        <v>358</v>
      </c>
      <c r="AU451" s="251" t="s">
        <v>85</v>
      </c>
      <c r="AV451" s="13" t="s">
        <v>83</v>
      </c>
      <c r="AW451" s="13" t="s">
        <v>32</v>
      </c>
      <c r="AX451" s="13" t="s">
        <v>76</v>
      </c>
      <c r="AY451" s="251" t="s">
        <v>349</v>
      </c>
    </row>
    <row r="452" s="13" customFormat="1">
      <c r="A452" s="13"/>
      <c r="B452" s="241"/>
      <c r="C452" s="242"/>
      <c r="D452" s="243" t="s">
        <v>358</v>
      </c>
      <c r="E452" s="244" t="s">
        <v>1</v>
      </c>
      <c r="F452" s="245" t="s">
        <v>762</v>
      </c>
      <c r="G452" s="242"/>
      <c r="H452" s="244" t="s">
        <v>1</v>
      </c>
      <c r="I452" s="246"/>
      <c r="J452" s="242"/>
      <c r="K452" s="242"/>
      <c r="L452" s="247"/>
      <c r="M452" s="248"/>
      <c r="N452" s="249"/>
      <c r="O452" s="249"/>
      <c r="P452" s="249"/>
      <c r="Q452" s="249"/>
      <c r="R452" s="249"/>
      <c r="S452" s="249"/>
      <c r="T452" s="250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251" t="s">
        <v>358</v>
      </c>
      <c r="AU452" s="251" t="s">
        <v>85</v>
      </c>
      <c r="AV452" s="13" t="s">
        <v>83</v>
      </c>
      <c r="AW452" s="13" t="s">
        <v>32</v>
      </c>
      <c r="AX452" s="13" t="s">
        <v>76</v>
      </c>
      <c r="AY452" s="251" t="s">
        <v>349</v>
      </c>
    </row>
    <row r="453" s="13" customFormat="1">
      <c r="A453" s="13"/>
      <c r="B453" s="241"/>
      <c r="C453" s="242"/>
      <c r="D453" s="243" t="s">
        <v>358</v>
      </c>
      <c r="E453" s="244" t="s">
        <v>1</v>
      </c>
      <c r="F453" s="245" t="s">
        <v>763</v>
      </c>
      <c r="G453" s="242"/>
      <c r="H453" s="244" t="s">
        <v>1</v>
      </c>
      <c r="I453" s="246"/>
      <c r="J453" s="242"/>
      <c r="K453" s="242"/>
      <c r="L453" s="247"/>
      <c r="M453" s="248"/>
      <c r="N453" s="249"/>
      <c r="O453" s="249"/>
      <c r="P453" s="249"/>
      <c r="Q453" s="249"/>
      <c r="R453" s="249"/>
      <c r="S453" s="249"/>
      <c r="T453" s="250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51" t="s">
        <v>358</v>
      </c>
      <c r="AU453" s="251" t="s">
        <v>85</v>
      </c>
      <c r="AV453" s="13" t="s">
        <v>83</v>
      </c>
      <c r="AW453" s="13" t="s">
        <v>32</v>
      </c>
      <c r="AX453" s="13" t="s">
        <v>76</v>
      </c>
      <c r="AY453" s="251" t="s">
        <v>349</v>
      </c>
    </row>
    <row r="454" s="14" customFormat="1">
      <c r="A454" s="14"/>
      <c r="B454" s="252"/>
      <c r="C454" s="253"/>
      <c r="D454" s="243" t="s">
        <v>358</v>
      </c>
      <c r="E454" s="254" t="s">
        <v>1</v>
      </c>
      <c r="F454" s="255" t="s">
        <v>180</v>
      </c>
      <c r="G454" s="253"/>
      <c r="H454" s="256">
        <v>285.19</v>
      </c>
      <c r="I454" s="257"/>
      <c r="J454" s="253"/>
      <c r="K454" s="253"/>
      <c r="L454" s="258"/>
      <c r="M454" s="259"/>
      <c r="N454" s="260"/>
      <c r="O454" s="260"/>
      <c r="P454" s="260"/>
      <c r="Q454" s="260"/>
      <c r="R454" s="260"/>
      <c r="S454" s="260"/>
      <c r="T454" s="261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T454" s="262" t="s">
        <v>358</v>
      </c>
      <c r="AU454" s="262" t="s">
        <v>85</v>
      </c>
      <c r="AV454" s="14" t="s">
        <v>85</v>
      </c>
      <c r="AW454" s="14" t="s">
        <v>32</v>
      </c>
      <c r="AX454" s="14" t="s">
        <v>83</v>
      </c>
      <c r="AY454" s="262" t="s">
        <v>349</v>
      </c>
    </row>
    <row r="455" s="2" customFormat="1" ht="24.15" customHeight="1">
      <c r="A455" s="38"/>
      <c r="B455" s="39"/>
      <c r="C455" s="275" t="s">
        <v>771</v>
      </c>
      <c r="D455" s="275" t="s">
        <v>419</v>
      </c>
      <c r="E455" s="276" t="s">
        <v>772</v>
      </c>
      <c r="F455" s="277" t="s">
        <v>773</v>
      </c>
      <c r="G455" s="278" t="s">
        <v>354</v>
      </c>
      <c r="H455" s="279">
        <v>299.44999999999999</v>
      </c>
      <c r="I455" s="280"/>
      <c r="J455" s="281">
        <f>ROUND(I455*H455,2)</f>
        <v>0</v>
      </c>
      <c r="K455" s="277" t="s">
        <v>355</v>
      </c>
      <c r="L455" s="282"/>
      <c r="M455" s="283" t="s">
        <v>1</v>
      </c>
      <c r="N455" s="284" t="s">
        <v>41</v>
      </c>
      <c r="O455" s="91"/>
      <c r="P455" s="237">
        <f>O455*H455</f>
        <v>0</v>
      </c>
      <c r="Q455" s="237">
        <v>0.0011999999999999999</v>
      </c>
      <c r="R455" s="237">
        <f>Q455*H455</f>
        <v>0.35933999999999994</v>
      </c>
      <c r="S455" s="237">
        <v>0</v>
      </c>
      <c r="T455" s="238">
        <f>S455*H455</f>
        <v>0</v>
      </c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R455" s="239" t="s">
        <v>525</v>
      </c>
      <c r="AT455" s="239" t="s">
        <v>419</v>
      </c>
      <c r="AU455" s="239" t="s">
        <v>85</v>
      </c>
      <c r="AY455" s="17" t="s">
        <v>349</v>
      </c>
      <c r="BE455" s="240">
        <f>IF(N455="základní",J455,0)</f>
        <v>0</v>
      </c>
      <c r="BF455" s="240">
        <f>IF(N455="snížená",J455,0)</f>
        <v>0</v>
      </c>
      <c r="BG455" s="240">
        <f>IF(N455="zákl. přenesená",J455,0)</f>
        <v>0</v>
      </c>
      <c r="BH455" s="240">
        <f>IF(N455="sníž. přenesená",J455,0)</f>
        <v>0</v>
      </c>
      <c r="BI455" s="240">
        <f>IF(N455="nulová",J455,0)</f>
        <v>0</v>
      </c>
      <c r="BJ455" s="17" t="s">
        <v>83</v>
      </c>
      <c r="BK455" s="240">
        <f>ROUND(I455*H455,2)</f>
        <v>0</v>
      </c>
      <c r="BL455" s="17" t="s">
        <v>439</v>
      </c>
      <c r="BM455" s="239" t="s">
        <v>774</v>
      </c>
    </row>
    <row r="456" s="14" customFormat="1">
      <c r="A456" s="14"/>
      <c r="B456" s="252"/>
      <c r="C456" s="253"/>
      <c r="D456" s="243" t="s">
        <v>358</v>
      </c>
      <c r="E456" s="253"/>
      <c r="F456" s="254" t="s">
        <v>768</v>
      </c>
      <c r="G456" s="253"/>
      <c r="H456" s="256">
        <v>299.44999999999999</v>
      </c>
      <c r="I456" s="257"/>
      <c r="J456" s="253"/>
      <c r="K456" s="253"/>
      <c r="L456" s="258"/>
      <c r="M456" s="259"/>
      <c r="N456" s="260"/>
      <c r="O456" s="260"/>
      <c r="P456" s="260"/>
      <c r="Q456" s="260"/>
      <c r="R456" s="260"/>
      <c r="S456" s="260"/>
      <c r="T456" s="261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T456" s="262" t="s">
        <v>358</v>
      </c>
      <c r="AU456" s="262" t="s">
        <v>85</v>
      </c>
      <c r="AV456" s="14" t="s">
        <v>85</v>
      </c>
      <c r="AW456" s="14" t="s">
        <v>4</v>
      </c>
      <c r="AX456" s="14" t="s">
        <v>83</v>
      </c>
      <c r="AY456" s="262" t="s">
        <v>349</v>
      </c>
    </row>
    <row r="457" s="2" customFormat="1" ht="24.15" customHeight="1">
      <c r="A457" s="38"/>
      <c r="B457" s="39"/>
      <c r="C457" s="228" t="s">
        <v>775</v>
      </c>
      <c r="D457" s="228" t="s">
        <v>351</v>
      </c>
      <c r="E457" s="229" t="s">
        <v>776</v>
      </c>
      <c r="F457" s="230" t="s">
        <v>777</v>
      </c>
      <c r="G457" s="231" t="s">
        <v>354</v>
      </c>
      <c r="H457" s="232">
        <v>294.22000000000003</v>
      </c>
      <c r="I457" s="233"/>
      <c r="J457" s="234">
        <f>ROUND(I457*H457,2)</f>
        <v>0</v>
      </c>
      <c r="K457" s="230" t="s">
        <v>355</v>
      </c>
      <c r="L457" s="44"/>
      <c r="M457" s="235" t="s">
        <v>1</v>
      </c>
      <c r="N457" s="236" t="s">
        <v>41</v>
      </c>
      <c r="O457" s="91"/>
      <c r="P457" s="237">
        <f>O457*H457</f>
        <v>0</v>
      </c>
      <c r="Q457" s="237">
        <v>0</v>
      </c>
      <c r="R457" s="237">
        <f>Q457*H457</f>
        <v>0</v>
      </c>
      <c r="S457" s="237">
        <v>0</v>
      </c>
      <c r="T457" s="238">
        <f>S457*H457</f>
        <v>0</v>
      </c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R457" s="239" t="s">
        <v>439</v>
      </c>
      <c r="AT457" s="239" t="s">
        <v>351</v>
      </c>
      <c r="AU457" s="239" t="s">
        <v>85</v>
      </c>
      <c r="AY457" s="17" t="s">
        <v>349</v>
      </c>
      <c r="BE457" s="240">
        <f>IF(N457="základní",J457,0)</f>
        <v>0</v>
      </c>
      <c r="BF457" s="240">
        <f>IF(N457="snížená",J457,0)</f>
        <v>0</v>
      </c>
      <c r="BG457" s="240">
        <f>IF(N457="zákl. přenesená",J457,0)</f>
        <v>0</v>
      </c>
      <c r="BH457" s="240">
        <f>IF(N457="sníž. přenesená",J457,0)</f>
        <v>0</v>
      </c>
      <c r="BI457" s="240">
        <f>IF(N457="nulová",J457,0)</f>
        <v>0</v>
      </c>
      <c r="BJ457" s="17" t="s">
        <v>83</v>
      </c>
      <c r="BK457" s="240">
        <f>ROUND(I457*H457,2)</f>
        <v>0</v>
      </c>
      <c r="BL457" s="17" t="s">
        <v>439</v>
      </c>
      <c r="BM457" s="239" t="s">
        <v>778</v>
      </c>
    </row>
    <row r="458" s="13" customFormat="1">
      <c r="A458" s="13"/>
      <c r="B458" s="241"/>
      <c r="C458" s="242"/>
      <c r="D458" s="243" t="s">
        <v>358</v>
      </c>
      <c r="E458" s="244" t="s">
        <v>1</v>
      </c>
      <c r="F458" s="245" t="s">
        <v>359</v>
      </c>
      <c r="G458" s="242"/>
      <c r="H458" s="244" t="s">
        <v>1</v>
      </c>
      <c r="I458" s="246"/>
      <c r="J458" s="242"/>
      <c r="K458" s="242"/>
      <c r="L458" s="247"/>
      <c r="M458" s="248"/>
      <c r="N458" s="249"/>
      <c r="O458" s="249"/>
      <c r="P458" s="249"/>
      <c r="Q458" s="249"/>
      <c r="R458" s="249"/>
      <c r="S458" s="249"/>
      <c r="T458" s="250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51" t="s">
        <v>358</v>
      </c>
      <c r="AU458" s="251" t="s">
        <v>85</v>
      </c>
      <c r="AV458" s="13" t="s">
        <v>83</v>
      </c>
      <c r="AW458" s="13" t="s">
        <v>32</v>
      </c>
      <c r="AX458" s="13" t="s">
        <v>76</v>
      </c>
      <c r="AY458" s="251" t="s">
        <v>349</v>
      </c>
    </row>
    <row r="459" s="13" customFormat="1">
      <c r="A459" s="13"/>
      <c r="B459" s="241"/>
      <c r="C459" s="242"/>
      <c r="D459" s="243" t="s">
        <v>358</v>
      </c>
      <c r="E459" s="244" t="s">
        <v>1</v>
      </c>
      <c r="F459" s="245" t="s">
        <v>754</v>
      </c>
      <c r="G459" s="242"/>
      <c r="H459" s="244" t="s">
        <v>1</v>
      </c>
      <c r="I459" s="246"/>
      <c r="J459" s="242"/>
      <c r="K459" s="242"/>
      <c r="L459" s="247"/>
      <c r="M459" s="248"/>
      <c r="N459" s="249"/>
      <c r="O459" s="249"/>
      <c r="P459" s="249"/>
      <c r="Q459" s="249"/>
      <c r="R459" s="249"/>
      <c r="S459" s="249"/>
      <c r="T459" s="250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51" t="s">
        <v>358</v>
      </c>
      <c r="AU459" s="251" t="s">
        <v>85</v>
      </c>
      <c r="AV459" s="13" t="s">
        <v>83</v>
      </c>
      <c r="AW459" s="13" t="s">
        <v>32</v>
      </c>
      <c r="AX459" s="13" t="s">
        <v>76</v>
      </c>
      <c r="AY459" s="251" t="s">
        <v>349</v>
      </c>
    </row>
    <row r="460" s="14" customFormat="1">
      <c r="A460" s="14"/>
      <c r="B460" s="252"/>
      <c r="C460" s="253"/>
      <c r="D460" s="243" t="s">
        <v>358</v>
      </c>
      <c r="E460" s="254" t="s">
        <v>1</v>
      </c>
      <c r="F460" s="255" t="s">
        <v>166</v>
      </c>
      <c r="G460" s="253"/>
      <c r="H460" s="256">
        <v>294.22000000000003</v>
      </c>
      <c r="I460" s="257"/>
      <c r="J460" s="253"/>
      <c r="K460" s="253"/>
      <c r="L460" s="258"/>
      <c r="M460" s="259"/>
      <c r="N460" s="260"/>
      <c r="O460" s="260"/>
      <c r="P460" s="260"/>
      <c r="Q460" s="260"/>
      <c r="R460" s="260"/>
      <c r="S460" s="260"/>
      <c r="T460" s="261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T460" s="262" t="s">
        <v>358</v>
      </c>
      <c r="AU460" s="262" t="s">
        <v>85</v>
      </c>
      <c r="AV460" s="14" t="s">
        <v>85</v>
      </c>
      <c r="AW460" s="14" t="s">
        <v>32</v>
      </c>
      <c r="AX460" s="14" t="s">
        <v>83</v>
      </c>
      <c r="AY460" s="262" t="s">
        <v>349</v>
      </c>
    </row>
    <row r="461" s="2" customFormat="1" ht="24.15" customHeight="1">
      <c r="A461" s="38"/>
      <c r="B461" s="39"/>
      <c r="C461" s="275" t="s">
        <v>779</v>
      </c>
      <c r="D461" s="275" t="s">
        <v>419</v>
      </c>
      <c r="E461" s="276" t="s">
        <v>780</v>
      </c>
      <c r="F461" s="277" t="s">
        <v>781</v>
      </c>
      <c r="G461" s="278" t="s">
        <v>354</v>
      </c>
      <c r="H461" s="279">
        <v>617.86199999999997</v>
      </c>
      <c r="I461" s="280"/>
      <c r="J461" s="281">
        <f>ROUND(I461*H461,2)</f>
        <v>0</v>
      </c>
      <c r="K461" s="277" t="s">
        <v>355</v>
      </c>
      <c r="L461" s="282"/>
      <c r="M461" s="283" t="s">
        <v>1</v>
      </c>
      <c r="N461" s="284" t="s">
        <v>41</v>
      </c>
      <c r="O461" s="91"/>
      <c r="P461" s="237">
        <f>O461*H461</f>
        <v>0</v>
      </c>
      <c r="Q461" s="237">
        <v>0.0020999999999999999</v>
      </c>
      <c r="R461" s="237">
        <f>Q461*H461</f>
        <v>1.2975101999999998</v>
      </c>
      <c r="S461" s="237">
        <v>0</v>
      </c>
      <c r="T461" s="238">
        <f>S461*H461</f>
        <v>0</v>
      </c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R461" s="239" t="s">
        <v>525</v>
      </c>
      <c r="AT461" s="239" t="s">
        <v>419</v>
      </c>
      <c r="AU461" s="239" t="s">
        <v>85</v>
      </c>
      <c r="AY461" s="17" t="s">
        <v>349</v>
      </c>
      <c r="BE461" s="240">
        <f>IF(N461="základní",J461,0)</f>
        <v>0</v>
      </c>
      <c r="BF461" s="240">
        <f>IF(N461="snížená",J461,0)</f>
        <v>0</v>
      </c>
      <c r="BG461" s="240">
        <f>IF(N461="zákl. přenesená",J461,0)</f>
        <v>0</v>
      </c>
      <c r="BH461" s="240">
        <f>IF(N461="sníž. přenesená",J461,0)</f>
        <v>0</v>
      </c>
      <c r="BI461" s="240">
        <f>IF(N461="nulová",J461,0)</f>
        <v>0</v>
      </c>
      <c r="BJ461" s="17" t="s">
        <v>83</v>
      </c>
      <c r="BK461" s="240">
        <f>ROUND(I461*H461,2)</f>
        <v>0</v>
      </c>
      <c r="BL461" s="17" t="s">
        <v>439</v>
      </c>
      <c r="BM461" s="239" t="s">
        <v>782</v>
      </c>
    </row>
    <row r="462" s="14" customFormat="1">
      <c r="A462" s="14"/>
      <c r="B462" s="252"/>
      <c r="C462" s="253"/>
      <c r="D462" s="243" t="s">
        <v>358</v>
      </c>
      <c r="E462" s="253"/>
      <c r="F462" s="254" t="s">
        <v>783</v>
      </c>
      <c r="G462" s="253"/>
      <c r="H462" s="256">
        <v>617.86199999999997</v>
      </c>
      <c r="I462" s="257"/>
      <c r="J462" s="253"/>
      <c r="K462" s="253"/>
      <c r="L462" s="258"/>
      <c r="M462" s="259"/>
      <c r="N462" s="260"/>
      <c r="O462" s="260"/>
      <c r="P462" s="260"/>
      <c r="Q462" s="260"/>
      <c r="R462" s="260"/>
      <c r="S462" s="260"/>
      <c r="T462" s="261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T462" s="262" t="s">
        <v>358</v>
      </c>
      <c r="AU462" s="262" t="s">
        <v>85</v>
      </c>
      <c r="AV462" s="14" t="s">
        <v>85</v>
      </c>
      <c r="AW462" s="14" t="s">
        <v>4</v>
      </c>
      <c r="AX462" s="14" t="s">
        <v>83</v>
      </c>
      <c r="AY462" s="262" t="s">
        <v>349</v>
      </c>
    </row>
    <row r="463" s="2" customFormat="1" ht="24.15" customHeight="1">
      <c r="A463" s="38"/>
      <c r="B463" s="39"/>
      <c r="C463" s="228" t="s">
        <v>784</v>
      </c>
      <c r="D463" s="228" t="s">
        <v>351</v>
      </c>
      <c r="E463" s="229" t="s">
        <v>785</v>
      </c>
      <c r="F463" s="230" t="s">
        <v>786</v>
      </c>
      <c r="G463" s="231" t="s">
        <v>354</v>
      </c>
      <c r="H463" s="232">
        <v>579.40999999999997</v>
      </c>
      <c r="I463" s="233"/>
      <c r="J463" s="234">
        <f>ROUND(I463*H463,2)</f>
        <v>0</v>
      </c>
      <c r="K463" s="230" t="s">
        <v>355</v>
      </c>
      <c r="L463" s="44"/>
      <c r="M463" s="235" t="s">
        <v>1</v>
      </c>
      <c r="N463" s="236" t="s">
        <v>41</v>
      </c>
      <c r="O463" s="91"/>
      <c r="P463" s="237">
        <f>O463*H463</f>
        <v>0</v>
      </c>
      <c r="Q463" s="237">
        <v>4.0000000000000003E-05</v>
      </c>
      <c r="R463" s="237">
        <f>Q463*H463</f>
        <v>0.0231764</v>
      </c>
      <c r="S463" s="237">
        <v>0</v>
      </c>
      <c r="T463" s="238">
        <f>S463*H463</f>
        <v>0</v>
      </c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R463" s="239" t="s">
        <v>439</v>
      </c>
      <c r="AT463" s="239" t="s">
        <v>351</v>
      </c>
      <c r="AU463" s="239" t="s">
        <v>85</v>
      </c>
      <c r="AY463" s="17" t="s">
        <v>349</v>
      </c>
      <c r="BE463" s="240">
        <f>IF(N463="základní",J463,0)</f>
        <v>0</v>
      </c>
      <c r="BF463" s="240">
        <f>IF(N463="snížená",J463,0)</f>
        <v>0</v>
      </c>
      <c r="BG463" s="240">
        <f>IF(N463="zákl. přenesená",J463,0)</f>
        <v>0</v>
      </c>
      <c r="BH463" s="240">
        <f>IF(N463="sníž. přenesená",J463,0)</f>
        <v>0</v>
      </c>
      <c r="BI463" s="240">
        <f>IF(N463="nulová",J463,0)</f>
        <v>0</v>
      </c>
      <c r="BJ463" s="17" t="s">
        <v>83</v>
      </c>
      <c r="BK463" s="240">
        <f>ROUND(I463*H463,2)</f>
        <v>0</v>
      </c>
      <c r="BL463" s="17" t="s">
        <v>439</v>
      </c>
      <c r="BM463" s="239" t="s">
        <v>787</v>
      </c>
    </row>
    <row r="464" s="13" customFormat="1">
      <c r="A464" s="13"/>
      <c r="B464" s="241"/>
      <c r="C464" s="242"/>
      <c r="D464" s="243" t="s">
        <v>358</v>
      </c>
      <c r="E464" s="244" t="s">
        <v>1</v>
      </c>
      <c r="F464" s="245" t="s">
        <v>359</v>
      </c>
      <c r="G464" s="242"/>
      <c r="H464" s="244" t="s">
        <v>1</v>
      </c>
      <c r="I464" s="246"/>
      <c r="J464" s="242"/>
      <c r="K464" s="242"/>
      <c r="L464" s="247"/>
      <c r="M464" s="248"/>
      <c r="N464" s="249"/>
      <c r="O464" s="249"/>
      <c r="P464" s="249"/>
      <c r="Q464" s="249"/>
      <c r="R464" s="249"/>
      <c r="S464" s="249"/>
      <c r="T464" s="250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51" t="s">
        <v>358</v>
      </c>
      <c r="AU464" s="251" t="s">
        <v>85</v>
      </c>
      <c r="AV464" s="13" t="s">
        <v>83</v>
      </c>
      <c r="AW464" s="13" t="s">
        <v>32</v>
      </c>
      <c r="AX464" s="13" t="s">
        <v>76</v>
      </c>
      <c r="AY464" s="251" t="s">
        <v>349</v>
      </c>
    </row>
    <row r="465" s="13" customFormat="1">
      <c r="A465" s="13"/>
      <c r="B465" s="241"/>
      <c r="C465" s="242"/>
      <c r="D465" s="243" t="s">
        <v>358</v>
      </c>
      <c r="E465" s="244" t="s">
        <v>1</v>
      </c>
      <c r="F465" s="245" t="s">
        <v>788</v>
      </c>
      <c r="G465" s="242"/>
      <c r="H465" s="244" t="s">
        <v>1</v>
      </c>
      <c r="I465" s="246"/>
      <c r="J465" s="242"/>
      <c r="K465" s="242"/>
      <c r="L465" s="247"/>
      <c r="M465" s="248"/>
      <c r="N465" s="249"/>
      <c r="O465" s="249"/>
      <c r="P465" s="249"/>
      <c r="Q465" s="249"/>
      <c r="R465" s="249"/>
      <c r="S465" s="249"/>
      <c r="T465" s="250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51" t="s">
        <v>358</v>
      </c>
      <c r="AU465" s="251" t="s">
        <v>85</v>
      </c>
      <c r="AV465" s="13" t="s">
        <v>83</v>
      </c>
      <c r="AW465" s="13" t="s">
        <v>32</v>
      </c>
      <c r="AX465" s="13" t="s">
        <v>76</v>
      </c>
      <c r="AY465" s="251" t="s">
        <v>349</v>
      </c>
    </row>
    <row r="466" s="13" customFormat="1">
      <c r="A466" s="13"/>
      <c r="B466" s="241"/>
      <c r="C466" s="242"/>
      <c r="D466" s="243" t="s">
        <v>358</v>
      </c>
      <c r="E466" s="244" t="s">
        <v>1</v>
      </c>
      <c r="F466" s="245" t="s">
        <v>754</v>
      </c>
      <c r="G466" s="242"/>
      <c r="H466" s="244" t="s">
        <v>1</v>
      </c>
      <c r="I466" s="246"/>
      <c r="J466" s="242"/>
      <c r="K466" s="242"/>
      <c r="L466" s="247"/>
      <c r="M466" s="248"/>
      <c r="N466" s="249"/>
      <c r="O466" s="249"/>
      <c r="P466" s="249"/>
      <c r="Q466" s="249"/>
      <c r="R466" s="249"/>
      <c r="S466" s="249"/>
      <c r="T466" s="250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251" t="s">
        <v>358</v>
      </c>
      <c r="AU466" s="251" t="s">
        <v>85</v>
      </c>
      <c r="AV466" s="13" t="s">
        <v>83</v>
      </c>
      <c r="AW466" s="13" t="s">
        <v>32</v>
      </c>
      <c r="AX466" s="13" t="s">
        <v>76</v>
      </c>
      <c r="AY466" s="251" t="s">
        <v>349</v>
      </c>
    </row>
    <row r="467" s="13" customFormat="1">
      <c r="A467" s="13"/>
      <c r="B467" s="241"/>
      <c r="C467" s="242"/>
      <c r="D467" s="243" t="s">
        <v>358</v>
      </c>
      <c r="E467" s="244" t="s">
        <v>1</v>
      </c>
      <c r="F467" s="245" t="s">
        <v>789</v>
      </c>
      <c r="G467" s="242"/>
      <c r="H467" s="244" t="s">
        <v>1</v>
      </c>
      <c r="I467" s="246"/>
      <c r="J467" s="242"/>
      <c r="K467" s="242"/>
      <c r="L467" s="247"/>
      <c r="M467" s="248"/>
      <c r="N467" s="249"/>
      <c r="O467" s="249"/>
      <c r="P467" s="249"/>
      <c r="Q467" s="249"/>
      <c r="R467" s="249"/>
      <c r="S467" s="249"/>
      <c r="T467" s="250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T467" s="251" t="s">
        <v>358</v>
      </c>
      <c r="AU467" s="251" t="s">
        <v>85</v>
      </c>
      <c r="AV467" s="13" t="s">
        <v>83</v>
      </c>
      <c r="AW467" s="13" t="s">
        <v>32</v>
      </c>
      <c r="AX467" s="13" t="s">
        <v>76</v>
      </c>
      <c r="AY467" s="251" t="s">
        <v>349</v>
      </c>
    </row>
    <row r="468" s="14" customFormat="1">
      <c r="A468" s="14"/>
      <c r="B468" s="252"/>
      <c r="C468" s="253"/>
      <c r="D468" s="243" t="s">
        <v>358</v>
      </c>
      <c r="E468" s="254" t="s">
        <v>1</v>
      </c>
      <c r="F468" s="255" t="s">
        <v>174</v>
      </c>
      <c r="G468" s="253"/>
      <c r="H468" s="256">
        <v>579.40999999999997</v>
      </c>
      <c r="I468" s="257"/>
      <c r="J468" s="253"/>
      <c r="K468" s="253"/>
      <c r="L468" s="258"/>
      <c r="M468" s="259"/>
      <c r="N468" s="260"/>
      <c r="O468" s="260"/>
      <c r="P468" s="260"/>
      <c r="Q468" s="260"/>
      <c r="R468" s="260"/>
      <c r="S468" s="260"/>
      <c r="T468" s="261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T468" s="262" t="s">
        <v>358</v>
      </c>
      <c r="AU468" s="262" t="s">
        <v>85</v>
      </c>
      <c r="AV468" s="14" t="s">
        <v>85</v>
      </c>
      <c r="AW468" s="14" t="s">
        <v>32</v>
      </c>
      <c r="AX468" s="14" t="s">
        <v>83</v>
      </c>
      <c r="AY468" s="262" t="s">
        <v>349</v>
      </c>
    </row>
    <row r="469" s="2" customFormat="1" ht="24.15" customHeight="1">
      <c r="A469" s="38"/>
      <c r="B469" s="39"/>
      <c r="C469" s="275" t="s">
        <v>790</v>
      </c>
      <c r="D469" s="275" t="s">
        <v>419</v>
      </c>
      <c r="E469" s="276" t="s">
        <v>791</v>
      </c>
      <c r="F469" s="277" t="s">
        <v>792</v>
      </c>
      <c r="G469" s="278" t="s">
        <v>354</v>
      </c>
      <c r="H469" s="279">
        <v>608.38099999999997</v>
      </c>
      <c r="I469" s="280"/>
      <c r="J469" s="281">
        <f>ROUND(I469*H469,2)</f>
        <v>0</v>
      </c>
      <c r="K469" s="277" t="s">
        <v>355</v>
      </c>
      <c r="L469" s="282"/>
      <c r="M469" s="283" t="s">
        <v>1</v>
      </c>
      <c r="N469" s="284" t="s">
        <v>41</v>
      </c>
      <c r="O469" s="91"/>
      <c r="P469" s="237">
        <f>O469*H469</f>
        <v>0</v>
      </c>
      <c r="Q469" s="237">
        <v>0.00019000000000000001</v>
      </c>
      <c r="R469" s="237">
        <f>Q469*H469</f>
        <v>0.11559239</v>
      </c>
      <c r="S469" s="237">
        <v>0</v>
      </c>
      <c r="T469" s="238">
        <f>S469*H469</f>
        <v>0</v>
      </c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R469" s="239" t="s">
        <v>525</v>
      </c>
      <c r="AT469" s="239" t="s">
        <v>419</v>
      </c>
      <c r="AU469" s="239" t="s">
        <v>85</v>
      </c>
      <c r="AY469" s="17" t="s">
        <v>349</v>
      </c>
      <c r="BE469" s="240">
        <f>IF(N469="základní",J469,0)</f>
        <v>0</v>
      </c>
      <c r="BF469" s="240">
        <f>IF(N469="snížená",J469,0)</f>
        <v>0</v>
      </c>
      <c r="BG469" s="240">
        <f>IF(N469="zákl. přenesená",J469,0)</f>
        <v>0</v>
      </c>
      <c r="BH469" s="240">
        <f>IF(N469="sníž. přenesená",J469,0)</f>
        <v>0</v>
      </c>
      <c r="BI469" s="240">
        <f>IF(N469="nulová",J469,0)</f>
        <v>0</v>
      </c>
      <c r="BJ469" s="17" t="s">
        <v>83</v>
      </c>
      <c r="BK469" s="240">
        <f>ROUND(I469*H469,2)</f>
        <v>0</v>
      </c>
      <c r="BL469" s="17" t="s">
        <v>439</v>
      </c>
      <c r="BM469" s="239" t="s">
        <v>793</v>
      </c>
    </row>
    <row r="470" s="14" customFormat="1">
      <c r="A470" s="14"/>
      <c r="B470" s="252"/>
      <c r="C470" s="253"/>
      <c r="D470" s="243" t="s">
        <v>358</v>
      </c>
      <c r="E470" s="253"/>
      <c r="F470" s="254" t="s">
        <v>794</v>
      </c>
      <c r="G470" s="253"/>
      <c r="H470" s="256">
        <v>608.38099999999997</v>
      </c>
      <c r="I470" s="257"/>
      <c r="J470" s="253"/>
      <c r="K470" s="253"/>
      <c r="L470" s="258"/>
      <c r="M470" s="259"/>
      <c r="N470" s="260"/>
      <c r="O470" s="260"/>
      <c r="P470" s="260"/>
      <c r="Q470" s="260"/>
      <c r="R470" s="260"/>
      <c r="S470" s="260"/>
      <c r="T470" s="261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T470" s="262" t="s">
        <v>358</v>
      </c>
      <c r="AU470" s="262" t="s">
        <v>85</v>
      </c>
      <c r="AV470" s="14" t="s">
        <v>85</v>
      </c>
      <c r="AW470" s="14" t="s">
        <v>4</v>
      </c>
      <c r="AX470" s="14" t="s">
        <v>83</v>
      </c>
      <c r="AY470" s="262" t="s">
        <v>349</v>
      </c>
    </row>
    <row r="471" s="2" customFormat="1" ht="24.15" customHeight="1">
      <c r="A471" s="38"/>
      <c r="B471" s="39"/>
      <c r="C471" s="228" t="s">
        <v>795</v>
      </c>
      <c r="D471" s="228" t="s">
        <v>351</v>
      </c>
      <c r="E471" s="229" t="s">
        <v>796</v>
      </c>
      <c r="F471" s="230" t="s">
        <v>797</v>
      </c>
      <c r="G471" s="231" t="s">
        <v>354</v>
      </c>
      <c r="H471" s="232">
        <v>788.05499999999995</v>
      </c>
      <c r="I471" s="233"/>
      <c r="J471" s="234">
        <f>ROUND(I471*H471,2)</f>
        <v>0</v>
      </c>
      <c r="K471" s="230" t="s">
        <v>355</v>
      </c>
      <c r="L471" s="44"/>
      <c r="M471" s="235" t="s">
        <v>1</v>
      </c>
      <c r="N471" s="236" t="s">
        <v>41</v>
      </c>
      <c r="O471" s="91"/>
      <c r="P471" s="237">
        <f>O471*H471</f>
        <v>0</v>
      </c>
      <c r="Q471" s="237">
        <v>2.0000000000000002E-05</v>
      </c>
      <c r="R471" s="237">
        <f>Q471*H471</f>
        <v>0.0157611</v>
      </c>
      <c r="S471" s="237">
        <v>0</v>
      </c>
      <c r="T471" s="238">
        <f>S471*H471</f>
        <v>0</v>
      </c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R471" s="239" t="s">
        <v>439</v>
      </c>
      <c r="AT471" s="239" t="s">
        <v>351</v>
      </c>
      <c r="AU471" s="239" t="s">
        <v>85</v>
      </c>
      <c r="AY471" s="17" t="s">
        <v>349</v>
      </c>
      <c r="BE471" s="240">
        <f>IF(N471="základní",J471,0)</f>
        <v>0</v>
      </c>
      <c r="BF471" s="240">
        <f>IF(N471="snížená",J471,0)</f>
        <v>0</v>
      </c>
      <c r="BG471" s="240">
        <f>IF(N471="zákl. přenesená",J471,0)</f>
        <v>0</v>
      </c>
      <c r="BH471" s="240">
        <f>IF(N471="sníž. přenesená",J471,0)</f>
        <v>0</v>
      </c>
      <c r="BI471" s="240">
        <f>IF(N471="nulová",J471,0)</f>
        <v>0</v>
      </c>
      <c r="BJ471" s="17" t="s">
        <v>83</v>
      </c>
      <c r="BK471" s="240">
        <f>ROUND(I471*H471,2)</f>
        <v>0</v>
      </c>
      <c r="BL471" s="17" t="s">
        <v>439</v>
      </c>
      <c r="BM471" s="239" t="s">
        <v>798</v>
      </c>
    </row>
    <row r="472" s="13" customFormat="1">
      <c r="A472" s="13"/>
      <c r="B472" s="241"/>
      <c r="C472" s="242"/>
      <c r="D472" s="243" t="s">
        <v>358</v>
      </c>
      <c r="E472" s="244" t="s">
        <v>1</v>
      </c>
      <c r="F472" s="245" t="s">
        <v>799</v>
      </c>
      <c r="G472" s="242"/>
      <c r="H472" s="244" t="s">
        <v>1</v>
      </c>
      <c r="I472" s="246"/>
      <c r="J472" s="242"/>
      <c r="K472" s="242"/>
      <c r="L472" s="247"/>
      <c r="M472" s="248"/>
      <c r="N472" s="249"/>
      <c r="O472" s="249"/>
      <c r="P472" s="249"/>
      <c r="Q472" s="249"/>
      <c r="R472" s="249"/>
      <c r="S472" s="249"/>
      <c r="T472" s="250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51" t="s">
        <v>358</v>
      </c>
      <c r="AU472" s="251" t="s">
        <v>85</v>
      </c>
      <c r="AV472" s="13" t="s">
        <v>83</v>
      </c>
      <c r="AW472" s="13" t="s">
        <v>32</v>
      </c>
      <c r="AX472" s="13" t="s">
        <v>76</v>
      </c>
      <c r="AY472" s="251" t="s">
        <v>349</v>
      </c>
    </row>
    <row r="473" s="13" customFormat="1">
      <c r="A473" s="13"/>
      <c r="B473" s="241"/>
      <c r="C473" s="242"/>
      <c r="D473" s="243" t="s">
        <v>358</v>
      </c>
      <c r="E473" s="244" t="s">
        <v>1</v>
      </c>
      <c r="F473" s="245" t="s">
        <v>800</v>
      </c>
      <c r="G473" s="242"/>
      <c r="H473" s="244" t="s">
        <v>1</v>
      </c>
      <c r="I473" s="246"/>
      <c r="J473" s="242"/>
      <c r="K473" s="242"/>
      <c r="L473" s="247"/>
      <c r="M473" s="248"/>
      <c r="N473" s="249"/>
      <c r="O473" s="249"/>
      <c r="P473" s="249"/>
      <c r="Q473" s="249"/>
      <c r="R473" s="249"/>
      <c r="S473" s="249"/>
      <c r="T473" s="250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51" t="s">
        <v>358</v>
      </c>
      <c r="AU473" s="251" t="s">
        <v>85</v>
      </c>
      <c r="AV473" s="13" t="s">
        <v>83</v>
      </c>
      <c r="AW473" s="13" t="s">
        <v>32</v>
      </c>
      <c r="AX473" s="13" t="s">
        <v>76</v>
      </c>
      <c r="AY473" s="251" t="s">
        <v>349</v>
      </c>
    </row>
    <row r="474" s="13" customFormat="1">
      <c r="A474" s="13"/>
      <c r="B474" s="241"/>
      <c r="C474" s="242"/>
      <c r="D474" s="243" t="s">
        <v>358</v>
      </c>
      <c r="E474" s="244" t="s">
        <v>1</v>
      </c>
      <c r="F474" s="245" t="s">
        <v>580</v>
      </c>
      <c r="G474" s="242"/>
      <c r="H474" s="244" t="s">
        <v>1</v>
      </c>
      <c r="I474" s="246"/>
      <c r="J474" s="242"/>
      <c r="K474" s="242"/>
      <c r="L474" s="247"/>
      <c r="M474" s="248"/>
      <c r="N474" s="249"/>
      <c r="O474" s="249"/>
      <c r="P474" s="249"/>
      <c r="Q474" s="249"/>
      <c r="R474" s="249"/>
      <c r="S474" s="249"/>
      <c r="T474" s="250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51" t="s">
        <v>358</v>
      </c>
      <c r="AU474" s="251" t="s">
        <v>85</v>
      </c>
      <c r="AV474" s="13" t="s">
        <v>83</v>
      </c>
      <c r="AW474" s="13" t="s">
        <v>32</v>
      </c>
      <c r="AX474" s="13" t="s">
        <v>76</v>
      </c>
      <c r="AY474" s="251" t="s">
        <v>349</v>
      </c>
    </row>
    <row r="475" s="14" customFormat="1">
      <c r="A475" s="14"/>
      <c r="B475" s="252"/>
      <c r="C475" s="253"/>
      <c r="D475" s="243" t="s">
        <v>358</v>
      </c>
      <c r="E475" s="263" t="s">
        <v>1</v>
      </c>
      <c r="F475" s="254" t="s">
        <v>801</v>
      </c>
      <c r="G475" s="253"/>
      <c r="H475" s="256">
        <v>200.75100000000001</v>
      </c>
      <c r="I475" s="257"/>
      <c r="J475" s="253"/>
      <c r="K475" s="253"/>
      <c r="L475" s="258"/>
      <c r="M475" s="259"/>
      <c r="N475" s="260"/>
      <c r="O475" s="260"/>
      <c r="P475" s="260"/>
      <c r="Q475" s="260"/>
      <c r="R475" s="260"/>
      <c r="S475" s="260"/>
      <c r="T475" s="261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T475" s="262" t="s">
        <v>358</v>
      </c>
      <c r="AU475" s="262" t="s">
        <v>85</v>
      </c>
      <c r="AV475" s="14" t="s">
        <v>85</v>
      </c>
      <c r="AW475" s="14" t="s">
        <v>32</v>
      </c>
      <c r="AX475" s="14" t="s">
        <v>76</v>
      </c>
      <c r="AY475" s="262" t="s">
        <v>349</v>
      </c>
    </row>
    <row r="476" s="13" customFormat="1">
      <c r="A476" s="13"/>
      <c r="B476" s="241"/>
      <c r="C476" s="242"/>
      <c r="D476" s="243" t="s">
        <v>358</v>
      </c>
      <c r="E476" s="244" t="s">
        <v>1</v>
      </c>
      <c r="F476" s="245" t="s">
        <v>480</v>
      </c>
      <c r="G476" s="242"/>
      <c r="H476" s="244" t="s">
        <v>1</v>
      </c>
      <c r="I476" s="246"/>
      <c r="J476" s="242"/>
      <c r="K476" s="242"/>
      <c r="L476" s="247"/>
      <c r="M476" s="248"/>
      <c r="N476" s="249"/>
      <c r="O476" s="249"/>
      <c r="P476" s="249"/>
      <c r="Q476" s="249"/>
      <c r="R476" s="249"/>
      <c r="S476" s="249"/>
      <c r="T476" s="250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51" t="s">
        <v>358</v>
      </c>
      <c r="AU476" s="251" t="s">
        <v>85</v>
      </c>
      <c r="AV476" s="13" t="s">
        <v>83</v>
      </c>
      <c r="AW476" s="13" t="s">
        <v>32</v>
      </c>
      <c r="AX476" s="13" t="s">
        <v>76</v>
      </c>
      <c r="AY476" s="251" t="s">
        <v>349</v>
      </c>
    </row>
    <row r="477" s="14" customFormat="1">
      <c r="A477" s="14"/>
      <c r="B477" s="252"/>
      <c r="C477" s="253"/>
      <c r="D477" s="243" t="s">
        <v>358</v>
      </c>
      <c r="E477" s="263" t="s">
        <v>1</v>
      </c>
      <c r="F477" s="254" t="s">
        <v>802</v>
      </c>
      <c r="G477" s="253"/>
      <c r="H477" s="256">
        <v>-5.5890000000000004</v>
      </c>
      <c r="I477" s="257"/>
      <c r="J477" s="253"/>
      <c r="K477" s="253"/>
      <c r="L477" s="258"/>
      <c r="M477" s="259"/>
      <c r="N477" s="260"/>
      <c r="O477" s="260"/>
      <c r="P477" s="260"/>
      <c r="Q477" s="260"/>
      <c r="R477" s="260"/>
      <c r="S477" s="260"/>
      <c r="T477" s="261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T477" s="262" t="s">
        <v>358</v>
      </c>
      <c r="AU477" s="262" t="s">
        <v>85</v>
      </c>
      <c r="AV477" s="14" t="s">
        <v>85</v>
      </c>
      <c r="AW477" s="14" t="s">
        <v>32</v>
      </c>
      <c r="AX477" s="14" t="s">
        <v>76</v>
      </c>
      <c r="AY477" s="262" t="s">
        <v>349</v>
      </c>
    </row>
    <row r="478" s="14" customFormat="1">
      <c r="A478" s="14"/>
      <c r="B478" s="252"/>
      <c r="C478" s="253"/>
      <c r="D478" s="243" t="s">
        <v>358</v>
      </c>
      <c r="E478" s="263" t="s">
        <v>1</v>
      </c>
      <c r="F478" s="254" t="s">
        <v>803</v>
      </c>
      <c r="G478" s="253"/>
      <c r="H478" s="256">
        <v>-4.968</v>
      </c>
      <c r="I478" s="257"/>
      <c r="J478" s="253"/>
      <c r="K478" s="253"/>
      <c r="L478" s="258"/>
      <c r="M478" s="259"/>
      <c r="N478" s="260"/>
      <c r="O478" s="260"/>
      <c r="P478" s="260"/>
      <c r="Q478" s="260"/>
      <c r="R478" s="260"/>
      <c r="S478" s="260"/>
      <c r="T478" s="261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T478" s="262" t="s">
        <v>358</v>
      </c>
      <c r="AU478" s="262" t="s">
        <v>85</v>
      </c>
      <c r="AV478" s="14" t="s">
        <v>85</v>
      </c>
      <c r="AW478" s="14" t="s">
        <v>32</v>
      </c>
      <c r="AX478" s="14" t="s">
        <v>76</v>
      </c>
      <c r="AY478" s="262" t="s">
        <v>349</v>
      </c>
    </row>
    <row r="479" s="14" customFormat="1">
      <c r="A479" s="14"/>
      <c r="B479" s="252"/>
      <c r="C479" s="253"/>
      <c r="D479" s="243" t="s">
        <v>358</v>
      </c>
      <c r="E479" s="263" t="s">
        <v>1</v>
      </c>
      <c r="F479" s="254" t="s">
        <v>804</v>
      </c>
      <c r="G479" s="253"/>
      <c r="H479" s="256">
        <v>-12.960000000000001</v>
      </c>
      <c r="I479" s="257"/>
      <c r="J479" s="253"/>
      <c r="K479" s="253"/>
      <c r="L479" s="258"/>
      <c r="M479" s="259"/>
      <c r="N479" s="260"/>
      <c r="O479" s="260"/>
      <c r="P479" s="260"/>
      <c r="Q479" s="260"/>
      <c r="R479" s="260"/>
      <c r="S479" s="260"/>
      <c r="T479" s="261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T479" s="262" t="s">
        <v>358</v>
      </c>
      <c r="AU479" s="262" t="s">
        <v>85</v>
      </c>
      <c r="AV479" s="14" t="s">
        <v>85</v>
      </c>
      <c r="AW479" s="14" t="s">
        <v>32</v>
      </c>
      <c r="AX479" s="14" t="s">
        <v>76</v>
      </c>
      <c r="AY479" s="262" t="s">
        <v>349</v>
      </c>
    </row>
    <row r="480" s="14" customFormat="1">
      <c r="A480" s="14"/>
      <c r="B480" s="252"/>
      <c r="C480" s="253"/>
      <c r="D480" s="243" t="s">
        <v>358</v>
      </c>
      <c r="E480" s="263" t="s">
        <v>1</v>
      </c>
      <c r="F480" s="254" t="s">
        <v>805</v>
      </c>
      <c r="G480" s="253"/>
      <c r="H480" s="256">
        <v>-1.3799999999999999</v>
      </c>
      <c r="I480" s="257"/>
      <c r="J480" s="253"/>
      <c r="K480" s="253"/>
      <c r="L480" s="258"/>
      <c r="M480" s="259"/>
      <c r="N480" s="260"/>
      <c r="O480" s="260"/>
      <c r="P480" s="260"/>
      <c r="Q480" s="260"/>
      <c r="R480" s="260"/>
      <c r="S480" s="260"/>
      <c r="T480" s="261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62" t="s">
        <v>358</v>
      </c>
      <c r="AU480" s="262" t="s">
        <v>85</v>
      </c>
      <c r="AV480" s="14" t="s">
        <v>85</v>
      </c>
      <c r="AW480" s="14" t="s">
        <v>32</v>
      </c>
      <c r="AX480" s="14" t="s">
        <v>76</v>
      </c>
      <c r="AY480" s="262" t="s">
        <v>349</v>
      </c>
    </row>
    <row r="481" s="14" customFormat="1">
      <c r="A481" s="14"/>
      <c r="B481" s="252"/>
      <c r="C481" s="253"/>
      <c r="D481" s="243" t="s">
        <v>358</v>
      </c>
      <c r="E481" s="263" t="s">
        <v>1</v>
      </c>
      <c r="F481" s="254" t="s">
        <v>806</v>
      </c>
      <c r="G481" s="253"/>
      <c r="H481" s="256">
        <v>-1.44</v>
      </c>
      <c r="I481" s="257"/>
      <c r="J481" s="253"/>
      <c r="K481" s="253"/>
      <c r="L481" s="258"/>
      <c r="M481" s="259"/>
      <c r="N481" s="260"/>
      <c r="O481" s="260"/>
      <c r="P481" s="260"/>
      <c r="Q481" s="260"/>
      <c r="R481" s="260"/>
      <c r="S481" s="260"/>
      <c r="T481" s="261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T481" s="262" t="s">
        <v>358</v>
      </c>
      <c r="AU481" s="262" t="s">
        <v>85</v>
      </c>
      <c r="AV481" s="14" t="s">
        <v>85</v>
      </c>
      <c r="AW481" s="14" t="s">
        <v>32</v>
      </c>
      <c r="AX481" s="14" t="s">
        <v>76</v>
      </c>
      <c r="AY481" s="262" t="s">
        <v>349</v>
      </c>
    </row>
    <row r="482" s="14" customFormat="1">
      <c r="A482" s="14"/>
      <c r="B482" s="252"/>
      <c r="C482" s="253"/>
      <c r="D482" s="243" t="s">
        <v>358</v>
      </c>
      <c r="E482" s="263" t="s">
        <v>1</v>
      </c>
      <c r="F482" s="254" t="s">
        <v>807</v>
      </c>
      <c r="G482" s="253"/>
      <c r="H482" s="256">
        <v>-1.6799999999999999</v>
      </c>
      <c r="I482" s="257"/>
      <c r="J482" s="253"/>
      <c r="K482" s="253"/>
      <c r="L482" s="258"/>
      <c r="M482" s="259"/>
      <c r="N482" s="260"/>
      <c r="O482" s="260"/>
      <c r="P482" s="260"/>
      <c r="Q482" s="260"/>
      <c r="R482" s="260"/>
      <c r="S482" s="260"/>
      <c r="T482" s="261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T482" s="262" t="s">
        <v>358</v>
      </c>
      <c r="AU482" s="262" t="s">
        <v>85</v>
      </c>
      <c r="AV482" s="14" t="s">
        <v>85</v>
      </c>
      <c r="AW482" s="14" t="s">
        <v>32</v>
      </c>
      <c r="AX482" s="14" t="s">
        <v>76</v>
      </c>
      <c r="AY482" s="262" t="s">
        <v>349</v>
      </c>
    </row>
    <row r="483" s="14" customFormat="1">
      <c r="A483" s="14"/>
      <c r="B483" s="252"/>
      <c r="C483" s="253"/>
      <c r="D483" s="243" t="s">
        <v>358</v>
      </c>
      <c r="E483" s="263" t="s">
        <v>1</v>
      </c>
      <c r="F483" s="254" t="s">
        <v>808</v>
      </c>
      <c r="G483" s="253"/>
      <c r="H483" s="256">
        <v>-1.44</v>
      </c>
      <c r="I483" s="257"/>
      <c r="J483" s="253"/>
      <c r="K483" s="253"/>
      <c r="L483" s="258"/>
      <c r="M483" s="259"/>
      <c r="N483" s="260"/>
      <c r="O483" s="260"/>
      <c r="P483" s="260"/>
      <c r="Q483" s="260"/>
      <c r="R483" s="260"/>
      <c r="S483" s="260"/>
      <c r="T483" s="261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T483" s="262" t="s">
        <v>358</v>
      </c>
      <c r="AU483" s="262" t="s">
        <v>85</v>
      </c>
      <c r="AV483" s="14" t="s">
        <v>85</v>
      </c>
      <c r="AW483" s="14" t="s">
        <v>32</v>
      </c>
      <c r="AX483" s="14" t="s">
        <v>76</v>
      </c>
      <c r="AY483" s="262" t="s">
        <v>349</v>
      </c>
    </row>
    <row r="484" s="14" customFormat="1">
      <c r="A484" s="14"/>
      <c r="B484" s="252"/>
      <c r="C484" s="253"/>
      <c r="D484" s="243" t="s">
        <v>358</v>
      </c>
      <c r="E484" s="263" t="s">
        <v>1</v>
      </c>
      <c r="F484" s="254" t="s">
        <v>809</v>
      </c>
      <c r="G484" s="253"/>
      <c r="H484" s="256">
        <v>-3.726</v>
      </c>
      <c r="I484" s="257"/>
      <c r="J484" s="253"/>
      <c r="K484" s="253"/>
      <c r="L484" s="258"/>
      <c r="M484" s="259"/>
      <c r="N484" s="260"/>
      <c r="O484" s="260"/>
      <c r="P484" s="260"/>
      <c r="Q484" s="260"/>
      <c r="R484" s="260"/>
      <c r="S484" s="260"/>
      <c r="T484" s="261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62" t="s">
        <v>358</v>
      </c>
      <c r="AU484" s="262" t="s">
        <v>85</v>
      </c>
      <c r="AV484" s="14" t="s">
        <v>85</v>
      </c>
      <c r="AW484" s="14" t="s">
        <v>32</v>
      </c>
      <c r="AX484" s="14" t="s">
        <v>76</v>
      </c>
      <c r="AY484" s="262" t="s">
        <v>349</v>
      </c>
    </row>
    <row r="485" s="13" customFormat="1">
      <c r="A485" s="13"/>
      <c r="B485" s="241"/>
      <c r="C485" s="242"/>
      <c r="D485" s="243" t="s">
        <v>358</v>
      </c>
      <c r="E485" s="244" t="s">
        <v>1</v>
      </c>
      <c r="F485" s="245" t="s">
        <v>582</v>
      </c>
      <c r="G485" s="242"/>
      <c r="H485" s="244" t="s">
        <v>1</v>
      </c>
      <c r="I485" s="246"/>
      <c r="J485" s="242"/>
      <c r="K485" s="242"/>
      <c r="L485" s="247"/>
      <c r="M485" s="248"/>
      <c r="N485" s="249"/>
      <c r="O485" s="249"/>
      <c r="P485" s="249"/>
      <c r="Q485" s="249"/>
      <c r="R485" s="249"/>
      <c r="S485" s="249"/>
      <c r="T485" s="250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51" t="s">
        <v>358</v>
      </c>
      <c r="AU485" s="251" t="s">
        <v>85</v>
      </c>
      <c r="AV485" s="13" t="s">
        <v>83</v>
      </c>
      <c r="AW485" s="13" t="s">
        <v>32</v>
      </c>
      <c r="AX485" s="13" t="s">
        <v>76</v>
      </c>
      <c r="AY485" s="251" t="s">
        <v>349</v>
      </c>
    </row>
    <row r="486" s="14" customFormat="1">
      <c r="A486" s="14"/>
      <c r="B486" s="252"/>
      <c r="C486" s="253"/>
      <c r="D486" s="243" t="s">
        <v>358</v>
      </c>
      <c r="E486" s="263" t="s">
        <v>1</v>
      </c>
      <c r="F486" s="254" t="s">
        <v>810</v>
      </c>
      <c r="G486" s="253"/>
      <c r="H486" s="256">
        <v>154.74100000000001</v>
      </c>
      <c r="I486" s="257"/>
      <c r="J486" s="253"/>
      <c r="K486" s="253"/>
      <c r="L486" s="258"/>
      <c r="M486" s="259"/>
      <c r="N486" s="260"/>
      <c r="O486" s="260"/>
      <c r="P486" s="260"/>
      <c r="Q486" s="260"/>
      <c r="R486" s="260"/>
      <c r="S486" s="260"/>
      <c r="T486" s="261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T486" s="262" t="s">
        <v>358</v>
      </c>
      <c r="AU486" s="262" t="s">
        <v>85</v>
      </c>
      <c r="AV486" s="14" t="s">
        <v>85</v>
      </c>
      <c r="AW486" s="14" t="s">
        <v>32</v>
      </c>
      <c r="AX486" s="14" t="s">
        <v>76</v>
      </c>
      <c r="AY486" s="262" t="s">
        <v>349</v>
      </c>
    </row>
    <row r="487" s="13" customFormat="1">
      <c r="A487" s="13"/>
      <c r="B487" s="241"/>
      <c r="C487" s="242"/>
      <c r="D487" s="243" t="s">
        <v>358</v>
      </c>
      <c r="E487" s="244" t="s">
        <v>1</v>
      </c>
      <c r="F487" s="245" t="s">
        <v>480</v>
      </c>
      <c r="G487" s="242"/>
      <c r="H487" s="244" t="s">
        <v>1</v>
      </c>
      <c r="I487" s="246"/>
      <c r="J487" s="242"/>
      <c r="K487" s="242"/>
      <c r="L487" s="247"/>
      <c r="M487" s="248"/>
      <c r="N487" s="249"/>
      <c r="O487" s="249"/>
      <c r="P487" s="249"/>
      <c r="Q487" s="249"/>
      <c r="R487" s="249"/>
      <c r="S487" s="249"/>
      <c r="T487" s="250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T487" s="251" t="s">
        <v>358</v>
      </c>
      <c r="AU487" s="251" t="s">
        <v>85</v>
      </c>
      <c r="AV487" s="13" t="s">
        <v>83</v>
      </c>
      <c r="AW487" s="13" t="s">
        <v>32</v>
      </c>
      <c r="AX487" s="13" t="s">
        <v>76</v>
      </c>
      <c r="AY487" s="251" t="s">
        <v>349</v>
      </c>
    </row>
    <row r="488" s="14" customFormat="1">
      <c r="A488" s="14"/>
      <c r="B488" s="252"/>
      <c r="C488" s="253"/>
      <c r="D488" s="243" t="s">
        <v>358</v>
      </c>
      <c r="E488" s="263" t="s">
        <v>1</v>
      </c>
      <c r="F488" s="254" t="s">
        <v>811</v>
      </c>
      <c r="G488" s="253"/>
      <c r="H488" s="256">
        <v>-6.7199999999999998</v>
      </c>
      <c r="I488" s="257"/>
      <c r="J488" s="253"/>
      <c r="K488" s="253"/>
      <c r="L488" s="258"/>
      <c r="M488" s="259"/>
      <c r="N488" s="260"/>
      <c r="O488" s="260"/>
      <c r="P488" s="260"/>
      <c r="Q488" s="260"/>
      <c r="R488" s="260"/>
      <c r="S488" s="260"/>
      <c r="T488" s="261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T488" s="262" t="s">
        <v>358</v>
      </c>
      <c r="AU488" s="262" t="s">
        <v>85</v>
      </c>
      <c r="AV488" s="14" t="s">
        <v>85</v>
      </c>
      <c r="AW488" s="14" t="s">
        <v>32</v>
      </c>
      <c r="AX488" s="14" t="s">
        <v>76</v>
      </c>
      <c r="AY488" s="262" t="s">
        <v>349</v>
      </c>
    </row>
    <row r="489" s="14" customFormat="1">
      <c r="A489" s="14"/>
      <c r="B489" s="252"/>
      <c r="C489" s="253"/>
      <c r="D489" s="243" t="s">
        <v>358</v>
      </c>
      <c r="E489" s="263" t="s">
        <v>1</v>
      </c>
      <c r="F489" s="254" t="s">
        <v>812</v>
      </c>
      <c r="G489" s="253"/>
      <c r="H489" s="256">
        <v>-7.2000000000000002</v>
      </c>
      <c r="I489" s="257"/>
      <c r="J489" s="253"/>
      <c r="K489" s="253"/>
      <c r="L489" s="258"/>
      <c r="M489" s="259"/>
      <c r="N489" s="260"/>
      <c r="O489" s="260"/>
      <c r="P489" s="260"/>
      <c r="Q489" s="260"/>
      <c r="R489" s="260"/>
      <c r="S489" s="260"/>
      <c r="T489" s="261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T489" s="262" t="s">
        <v>358</v>
      </c>
      <c r="AU489" s="262" t="s">
        <v>85</v>
      </c>
      <c r="AV489" s="14" t="s">
        <v>85</v>
      </c>
      <c r="AW489" s="14" t="s">
        <v>32</v>
      </c>
      <c r="AX489" s="14" t="s">
        <v>76</v>
      </c>
      <c r="AY489" s="262" t="s">
        <v>349</v>
      </c>
    </row>
    <row r="490" s="14" customFormat="1">
      <c r="A490" s="14"/>
      <c r="B490" s="252"/>
      <c r="C490" s="253"/>
      <c r="D490" s="243" t="s">
        <v>358</v>
      </c>
      <c r="E490" s="263" t="s">
        <v>1</v>
      </c>
      <c r="F490" s="254" t="s">
        <v>808</v>
      </c>
      <c r="G490" s="253"/>
      <c r="H490" s="256">
        <v>-1.44</v>
      </c>
      <c r="I490" s="257"/>
      <c r="J490" s="253"/>
      <c r="K490" s="253"/>
      <c r="L490" s="258"/>
      <c r="M490" s="259"/>
      <c r="N490" s="260"/>
      <c r="O490" s="260"/>
      <c r="P490" s="260"/>
      <c r="Q490" s="260"/>
      <c r="R490" s="260"/>
      <c r="S490" s="260"/>
      <c r="T490" s="261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T490" s="262" t="s">
        <v>358</v>
      </c>
      <c r="AU490" s="262" t="s">
        <v>85</v>
      </c>
      <c r="AV490" s="14" t="s">
        <v>85</v>
      </c>
      <c r="AW490" s="14" t="s">
        <v>32</v>
      </c>
      <c r="AX490" s="14" t="s">
        <v>76</v>
      </c>
      <c r="AY490" s="262" t="s">
        <v>349</v>
      </c>
    </row>
    <row r="491" s="13" customFormat="1">
      <c r="A491" s="13"/>
      <c r="B491" s="241"/>
      <c r="C491" s="242"/>
      <c r="D491" s="243" t="s">
        <v>358</v>
      </c>
      <c r="E491" s="244" t="s">
        <v>1</v>
      </c>
      <c r="F491" s="245" t="s">
        <v>813</v>
      </c>
      <c r="G491" s="242"/>
      <c r="H491" s="244" t="s">
        <v>1</v>
      </c>
      <c r="I491" s="246"/>
      <c r="J491" s="242"/>
      <c r="K491" s="242"/>
      <c r="L491" s="247"/>
      <c r="M491" s="248"/>
      <c r="N491" s="249"/>
      <c r="O491" s="249"/>
      <c r="P491" s="249"/>
      <c r="Q491" s="249"/>
      <c r="R491" s="249"/>
      <c r="S491" s="249"/>
      <c r="T491" s="250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51" t="s">
        <v>358</v>
      </c>
      <c r="AU491" s="251" t="s">
        <v>85</v>
      </c>
      <c r="AV491" s="13" t="s">
        <v>83</v>
      </c>
      <c r="AW491" s="13" t="s">
        <v>32</v>
      </c>
      <c r="AX491" s="13" t="s">
        <v>76</v>
      </c>
      <c r="AY491" s="251" t="s">
        <v>349</v>
      </c>
    </row>
    <row r="492" s="13" customFormat="1">
      <c r="A492" s="13"/>
      <c r="B492" s="241"/>
      <c r="C492" s="242"/>
      <c r="D492" s="243" t="s">
        <v>358</v>
      </c>
      <c r="E492" s="244" t="s">
        <v>1</v>
      </c>
      <c r="F492" s="245" t="s">
        <v>582</v>
      </c>
      <c r="G492" s="242"/>
      <c r="H492" s="244" t="s">
        <v>1</v>
      </c>
      <c r="I492" s="246"/>
      <c r="J492" s="242"/>
      <c r="K492" s="242"/>
      <c r="L492" s="247"/>
      <c r="M492" s="248"/>
      <c r="N492" s="249"/>
      <c r="O492" s="249"/>
      <c r="P492" s="249"/>
      <c r="Q492" s="249"/>
      <c r="R492" s="249"/>
      <c r="S492" s="249"/>
      <c r="T492" s="250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51" t="s">
        <v>358</v>
      </c>
      <c r="AU492" s="251" t="s">
        <v>85</v>
      </c>
      <c r="AV492" s="13" t="s">
        <v>83</v>
      </c>
      <c r="AW492" s="13" t="s">
        <v>32</v>
      </c>
      <c r="AX492" s="13" t="s">
        <v>76</v>
      </c>
      <c r="AY492" s="251" t="s">
        <v>349</v>
      </c>
    </row>
    <row r="493" s="14" customFormat="1">
      <c r="A493" s="14"/>
      <c r="B493" s="252"/>
      <c r="C493" s="253"/>
      <c r="D493" s="243" t="s">
        <v>358</v>
      </c>
      <c r="E493" s="263" t="s">
        <v>1</v>
      </c>
      <c r="F493" s="254" t="s">
        <v>814</v>
      </c>
      <c r="G493" s="253"/>
      <c r="H493" s="256">
        <v>68.400000000000006</v>
      </c>
      <c r="I493" s="257"/>
      <c r="J493" s="253"/>
      <c r="K493" s="253"/>
      <c r="L493" s="258"/>
      <c r="M493" s="259"/>
      <c r="N493" s="260"/>
      <c r="O493" s="260"/>
      <c r="P493" s="260"/>
      <c r="Q493" s="260"/>
      <c r="R493" s="260"/>
      <c r="S493" s="260"/>
      <c r="T493" s="261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262" t="s">
        <v>358</v>
      </c>
      <c r="AU493" s="262" t="s">
        <v>85</v>
      </c>
      <c r="AV493" s="14" t="s">
        <v>85</v>
      </c>
      <c r="AW493" s="14" t="s">
        <v>32</v>
      </c>
      <c r="AX493" s="14" t="s">
        <v>76</v>
      </c>
      <c r="AY493" s="262" t="s">
        <v>349</v>
      </c>
    </row>
    <row r="494" s="13" customFormat="1">
      <c r="A494" s="13"/>
      <c r="B494" s="241"/>
      <c r="C494" s="242"/>
      <c r="D494" s="243" t="s">
        <v>358</v>
      </c>
      <c r="E494" s="244" t="s">
        <v>1</v>
      </c>
      <c r="F494" s="245" t="s">
        <v>480</v>
      </c>
      <c r="G494" s="242"/>
      <c r="H494" s="244" t="s">
        <v>1</v>
      </c>
      <c r="I494" s="246"/>
      <c r="J494" s="242"/>
      <c r="K494" s="242"/>
      <c r="L494" s="247"/>
      <c r="M494" s="248"/>
      <c r="N494" s="249"/>
      <c r="O494" s="249"/>
      <c r="P494" s="249"/>
      <c r="Q494" s="249"/>
      <c r="R494" s="249"/>
      <c r="S494" s="249"/>
      <c r="T494" s="250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51" t="s">
        <v>358</v>
      </c>
      <c r="AU494" s="251" t="s">
        <v>85</v>
      </c>
      <c r="AV494" s="13" t="s">
        <v>83</v>
      </c>
      <c r="AW494" s="13" t="s">
        <v>32</v>
      </c>
      <c r="AX494" s="13" t="s">
        <v>76</v>
      </c>
      <c r="AY494" s="251" t="s">
        <v>349</v>
      </c>
    </row>
    <row r="495" s="14" customFormat="1">
      <c r="A495" s="14"/>
      <c r="B495" s="252"/>
      <c r="C495" s="253"/>
      <c r="D495" s="243" t="s">
        <v>358</v>
      </c>
      <c r="E495" s="263" t="s">
        <v>1</v>
      </c>
      <c r="F495" s="254" t="s">
        <v>815</v>
      </c>
      <c r="G495" s="253"/>
      <c r="H495" s="256">
        <v>-51.399999999999999</v>
      </c>
      <c r="I495" s="257"/>
      <c r="J495" s="253"/>
      <c r="K495" s="253"/>
      <c r="L495" s="258"/>
      <c r="M495" s="259"/>
      <c r="N495" s="260"/>
      <c r="O495" s="260"/>
      <c r="P495" s="260"/>
      <c r="Q495" s="260"/>
      <c r="R495" s="260"/>
      <c r="S495" s="260"/>
      <c r="T495" s="261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T495" s="262" t="s">
        <v>358</v>
      </c>
      <c r="AU495" s="262" t="s">
        <v>85</v>
      </c>
      <c r="AV495" s="14" t="s">
        <v>85</v>
      </c>
      <c r="AW495" s="14" t="s">
        <v>32</v>
      </c>
      <c r="AX495" s="14" t="s">
        <v>76</v>
      </c>
      <c r="AY495" s="262" t="s">
        <v>349</v>
      </c>
    </row>
    <row r="496" s="13" customFormat="1">
      <c r="A496" s="13"/>
      <c r="B496" s="241"/>
      <c r="C496" s="242"/>
      <c r="D496" s="243" t="s">
        <v>358</v>
      </c>
      <c r="E496" s="244" t="s">
        <v>1</v>
      </c>
      <c r="F496" s="245" t="s">
        <v>816</v>
      </c>
      <c r="G496" s="242"/>
      <c r="H496" s="244" t="s">
        <v>1</v>
      </c>
      <c r="I496" s="246"/>
      <c r="J496" s="242"/>
      <c r="K496" s="242"/>
      <c r="L496" s="247"/>
      <c r="M496" s="248"/>
      <c r="N496" s="249"/>
      <c r="O496" s="249"/>
      <c r="P496" s="249"/>
      <c r="Q496" s="249"/>
      <c r="R496" s="249"/>
      <c r="S496" s="249"/>
      <c r="T496" s="250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51" t="s">
        <v>358</v>
      </c>
      <c r="AU496" s="251" t="s">
        <v>85</v>
      </c>
      <c r="AV496" s="13" t="s">
        <v>83</v>
      </c>
      <c r="AW496" s="13" t="s">
        <v>32</v>
      </c>
      <c r="AX496" s="13" t="s">
        <v>76</v>
      </c>
      <c r="AY496" s="251" t="s">
        <v>349</v>
      </c>
    </row>
    <row r="497" s="13" customFormat="1">
      <c r="A497" s="13"/>
      <c r="B497" s="241"/>
      <c r="C497" s="242"/>
      <c r="D497" s="243" t="s">
        <v>358</v>
      </c>
      <c r="E497" s="244" t="s">
        <v>1</v>
      </c>
      <c r="F497" s="245" t="s">
        <v>580</v>
      </c>
      <c r="G497" s="242"/>
      <c r="H497" s="244" t="s">
        <v>1</v>
      </c>
      <c r="I497" s="246"/>
      <c r="J497" s="242"/>
      <c r="K497" s="242"/>
      <c r="L497" s="247"/>
      <c r="M497" s="248"/>
      <c r="N497" s="249"/>
      <c r="O497" s="249"/>
      <c r="P497" s="249"/>
      <c r="Q497" s="249"/>
      <c r="R497" s="249"/>
      <c r="S497" s="249"/>
      <c r="T497" s="250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251" t="s">
        <v>358</v>
      </c>
      <c r="AU497" s="251" t="s">
        <v>85</v>
      </c>
      <c r="AV497" s="13" t="s">
        <v>83</v>
      </c>
      <c r="AW497" s="13" t="s">
        <v>32</v>
      </c>
      <c r="AX497" s="13" t="s">
        <v>76</v>
      </c>
      <c r="AY497" s="251" t="s">
        <v>349</v>
      </c>
    </row>
    <row r="498" s="14" customFormat="1">
      <c r="A498" s="14"/>
      <c r="B498" s="252"/>
      <c r="C498" s="253"/>
      <c r="D498" s="243" t="s">
        <v>358</v>
      </c>
      <c r="E498" s="263" t="s">
        <v>1</v>
      </c>
      <c r="F498" s="254" t="s">
        <v>817</v>
      </c>
      <c r="G498" s="253"/>
      <c r="H498" s="256">
        <v>268.678</v>
      </c>
      <c r="I498" s="257"/>
      <c r="J498" s="253"/>
      <c r="K498" s="253"/>
      <c r="L498" s="258"/>
      <c r="M498" s="259"/>
      <c r="N498" s="260"/>
      <c r="O498" s="260"/>
      <c r="P498" s="260"/>
      <c r="Q498" s="260"/>
      <c r="R498" s="260"/>
      <c r="S498" s="260"/>
      <c r="T498" s="261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T498" s="262" t="s">
        <v>358</v>
      </c>
      <c r="AU498" s="262" t="s">
        <v>85</v>
      </c>
      <c r="AV498" s="14" t="s">
        <v>85</v>
      </c>
      <c r="AW498" s="14" t="s">
        <v>32</v>
      </c>
      <c r="AX498" s="14" t="s">
        <v>76</v>
      </c>
      <c r="AY498" s="262" t="s">
        <v>349</v>
      </c>
    </row>
    <row r="499" s="13" customFormat="1">
      <c r="A499" s="13"/>
      <c r="B499" s="241"/>
      <c r="C499" s="242"/>
      <c r="D499" s="243" t="s">
        <v>358</v>
      </c>
      <c r="E499" s="244" t="s">
        <v>1</v>
      </c>
      <c r="F499" s="245" t="s">
        <v>480</v>
      </c>
      <c r="G499" s="242"/>
      <c r="H499" s="244" t="s">
        <v>1</v>
      </c>
      <c r="I499" s="246"/>
      <c r="J499" s="242"/>
      <c r="K499" s="242"/>
      <c r="L499" s="247"/>
      <c r="M499" s="248"/>
      <c r="N499" s="249"/>
      <c r="O499" s="249"/>
      <c r="P499" s="249"/>
      <c r="Q499" s="249"/>
      <c r="R499" s="249"/>
      <c r="S499" s="249"/>
      <c r="T499" s="250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51" t="s">
        <v>358</v>
      </c>
      <c r="AU499" s="251" t="s">
        <v>85</v>
      </c>
      <c r="AV499" s="13" t="s">
        <v>83</v>
      </c>
      <c r="AW499" s="13" t="s">
        <v>32</v>
      </c>
      <c r="AX499" s="13" t="s">
        <v>76</v>
      </c>
      <c r="AY499" s="251" t="s">
        <v>349</v>
      </c>
    </row>
    <row r="500" s="14" customFormat="1">
      <c r="A500" s="14"/>
      <c r="B500" s="252"/>
      <c r="C500" s="253"/>
      <c r="D500" s="243" t="s">
        <v>358</v>
      </c>
      <c r="E500" s="263" t="s">
        <v>1</v>
      </c>
      <c r="F500" s="254" t="s">
        <v>818</v>
      </c>
      <c r="G500" s="253"/>
      <c r="H500" s="256">
        <v>-7.2720000000000002</v>
      </c>
      <c r="I500" s="257"/>
      <c r="J500" s="253"/>
      <c r="K500" s="253"/>
      <c r="L500" s="258"/>
      <c r="M500" s="259"/>
      <c r="N500" s="260"/>
      <c r="O500" s="260"/>
      <c r="P500" s="260"/>
      <c r="Q500" s="260"/>
      <c r="R500" s="260"/>
      <c r="S500" s="260"/>
      <c r="T500" s="261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T500" s="262" t="s">
        <v>358</v>
      </c>
      <c r="AU500" s="262" t="s">
        <v>85</v>
      </c>
      <c r="AV500" s="14" t="s">
        <v>85</v>
      </c>
      <c r="AW500" s="14" t="s">
        <v>32</v>
      </c>
      <c r="AX500" s="14" t="s">
        <v>76</v>
      </c>
      <c r="AY500" s="262" t="s">
        <v>349</v>
      </c>
    </row>
    <row r="501" s="13" customFormat="1">
      <c r="A501" s="13"/>
      <c r="B501" s="241"/>
      <c r="C501" s="242"/>
      <c r="D501" s="243" t="s">
        <v>358</v>
      </c>
      <c r="E501" s="244" t="s">
        <v>1</v>
      </c>
      <c r="F501" s="245" t="s">
        <v>582</v>
      </c>
      <c r="G501" s="242"/>
      <c r="H501" s="244" t="s">
        <v>1</v>
      </c>
      <c r="I501" s="246"/>
      <c r="J501" s="242"/>
      <c r="K501" s="242"/>
      <c r="L501" s="247"/>
      <c r="M501" s="248"/>
      <c r="N501" s="249"/>
      <c r="O501" s="249"/>
      <c r="P501" s="249"/>
      <c r="Q501" s="249"/>
      <c r="R501" s="249"/>
      <c r="S501" s="249"/>
      <c r="T501" s="250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51" t="s">
        <v>358</v>
      </c>
      <c r="AU501" s="251" t="s">
        <v>85</v>
      </c>
      <c r="AV501" s="13" t="s">
        <v>83</v>
      </c>
      <c r="AW501" s="13" t="s">
        <v>32</v>
      </c>
      <c r="AX501" s="13" t="s">
        <v>76</v>
      </c>
      <c r="AY501" s="251" t="s">
        <v>349</v>
      </c>
    </row>
    <row r="502" s="14" customFormat="1">
      <c r="A502" s="14"/>
      <c r="B502" s="252"/>
      <c r="C502" s="253"/>
      <c r="D502" s="243" t="s">
        <v>358</v>
      </c>
      <c r="E502" s="263" t="s">
        <v>1</v>
      </c>
      <c r="F502" s="254" t="s">
        <v>819</v>
      </c>
      <c r="G502" s="253"/>
      <c r="H502" s="256">
        <v>215.42599999999999</v>
      </c>
      <c r="I502" s="257"/>
      <c r="J502" s="253"/>
      <c r="K502" s="253"/>
      <c r="L502" s="258"/>
      <c r="M502" s="259"/>
      <c r="N502" s="260"/>
      <c r="O502" s="260"/>
      <c r="P502" s="260"/>
      <c r="Q502" s="260"/>
      <c r="R502" s="260"/>
      <c r="S502" s="260"/>
      <c r="T502" s="261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T502" s="262" t="s">
        <v>358</v>
      </c>
      <c r="AU502" s="262" t="s">
        <v>85</v>
      </c>
      <c r="AV502" s="14" t="s">
        <v>85</v>
      </c>
      <c r="AW502" s="14" t="s">
        <v>32</v>
      </c>
      <c r="AX502" s="14" t="s">
        <v>76</v>
      </c>
      <c r="AY502" s="262" t="s">
        <v>349</v>
      </c>
    </row>
    <row r="503" s="13" customFormat="1">
      <c r="A503" s="13"/>
      <c r="B503" s="241"/>
      <c r="C503" s="242"/>
      <c r="D503" s="243" t="s">
        <v>358</v>
      </c>
      <c r="E503" s="244" t="s">
        <v>1</v>
      </c>
      <c r="F503" s="245" t="s">
        <v>480</v>
      </c>
      <c r="G503" s="242"/>
      <c r="H503" s="244" t="s">
        <v>1</v>
      </c>
      <c r="I503" s="246"/>
      <c r="J503" s="242"/>
      <c r="K503" s="242"/>
      <c r="L503" s="247"/>
      <c r="M503" s="248"/>
      <c r="N503" s="249"/>
      <c r="O503" s="249"/>
      <c r="P503" s="249"/>
      <c r="Q503" s="249"/>
      <c r="R503" s="249"/>
      <c r="S503" s="249"/>
      <c r="T503" s="250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51" t="s">
        <v>358</v>
      </c>
      <c r="AU503" s="251" t="s">
        <v>85</v>
      </c>
      <c r="AV503" s="13" t="s">
        <v>83</v>
      </c>
      <c r="AW503" s="13" t="s">
        <v>32</v>
      </c>
      <c r="AX503" s="13" t="s">
        <v>76</v>
      </c>
      <c r="AY503" s="251" t="s">
        <v>349</v>
      </c>
    </row>
    <row r="504" s="14" customFormat="1">
      <c r="A504" s="14"/>
      <c r="B504" s="252"/>
      <c r="C504" s="253"/>
      <c r="D504" s="243" t="s">
        <v>358</v>
      </c>
      <c r="E504" s="263" t="s">
        <v>1</v>
      </c>
      <c r="F504" s="254" t="s">
        <v>820</v>
      </c>
      <c r="G504" s="253"/>
      <c r="H504" s="256">
        <v>-12.726000000000001</v>
      </c>
      <c r="I504" s="257"/>
      <c r="J504" s="253"/>
      <c r="K504" s="253"/>
      <c r="L504" s="258"/>
      <c r="M504" s="259"/>
      <c r="N504" s="260"/>
      <c r="O504" s="260"/>
      <c r="P504" s="260"/>
      <c r="Q504" s="260"/>
      <c r="R504" s="260"/>
      <c r="S504" s="260"/>
      <c r="T504" s="261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62" t="s">
        <v>358</v>
      </c>
      <c r="AU504" s="262" t="s">
        <v>85</v>
      </c>
      <c r="AV504" s="14" t="s">
        <v>85</v>
      </c>
      <c r="AW504" s="14" t="s">
        <v>32</v>
      </c>
      <c r="AX504" s="14" t="s">
        <v>76</v>
      </c>
      <c r="AY504" s="262" t="s">
        <v>349</v>
      </c>
    </row>
    <row r="505" s="15" customFormat="1">
      <c r="A505" s="15"/>
      <c r="B505" s="264"/>
      <c r="C505" s="265"/>
      <c r="D505" s="243" t="s">
        <v>358</v>
      </c>
      <c r="E505" s="266" t="s">
        <v>1</v>
      </c>
      <c r="F505" s="267" t="s">
        <v>377</v>
      </c>
      <c r="G505" s="265"/>
      <c r="H505" s="268">
        <v>788.05499999999995</v>
      </c>
      <c r="I505" s="269"/>
      <c r="J505" s="265"/>
      <c r="K505" s="265"/>
      <c r="L505" s="270"/>
      <c r="M505" s="271"/>
      <c r="N505" s="272"/>
      <c r="O505" s="272"/>
      <c r="P505" s="272"/>
      <c r="Q505" s="272"/>
      <c r="R505" s="272"/>
      <c r="S505" s="272"/>
      <c r="T505" s="273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T505" s="274" t="s">
        <v>358</v>
      </c>
      <c r="AU505" s="274" t="s">
        <v>85</v>
      </c>
      <c r="AV505" s="15" t="s">
        <v>356</v>
      </c>
      <c r="AW505" s="15" t="s">
        <v>32</v>
      </c>
      <c r="AX505" s="15" t="s">
        <v>83</v>
      </c>
      <c r="AY505" s="274" t="s">
        <v>349</v>
      </c>
    </row>
    <row r="506" s="2" customFormat="1" ht="24.15" customHeight="1">
      <c r="A506" s="38"/>
      <c r="B506" s="39"/>
      <c r="C506" s="275" t="s">
        <v>821</v>
      </c>
      <c r="D506" s="275" t="s">
        <v>419</v>
      </c>
      <c r="E506" s="276" t="s">
        <v>791</v>
      </c>
      <c r="F506" s="277" t="s">
        <v>792</v>
      </c>
      <c r="G506" s="278" t="s">
        <v>354</v>
      </c>
      <c r="H506" s="279">
        <v>827.45799999999997</v>
      </c>
      <c r="I506" s="280"/>
      <c r="J506" s="281">
        <f>ROUND(I506*H506,2)</f>
        <v>0</v>
      </c>
      <c r="K506" s="277" t="s">
        <v>355</v>
      </c>
      <c r="L506" s="282"/>
      <c r="M506" s="283" t="s">
        <v>1</v>
      </c>
      <c r="N506" s="284" t="s">
        <v>41</v>
      </c>
      <c r="O506" s="91"/>
      <c r="P506" s="237">
        <f>O506*H506</f>
        <v>0</v>
      </c>
      <c r="Q506" s="237">
        <v>0.00019000000000000001</v>
      </c>
      <c r="R506" s="237">
        <f>Q506*H506</f>
        <v>0.15721702000000001</v>
      </c>
      <c r="S506" s="237">
        <v>0</v>
      </c>
      <c r="T506" s="238">
        <f>S506*H506</f>
        <v>0</v>
      </c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R506" s="239" t="s">
        <v>525</v>
      </c>
      <c r="AT506" s="239" t="s">
        <v>419</v>
      </c>
      <c r="AU506" s="239" t="s">
        <v>85</v>
      </c>
      <c r="AY506" s="17" t="s">
        <v>349</v>
      </c>
      <c r="BE506" s="240">
        <f>IF(N506="základní",J506,0)</f>
        <v>0</v>
      </c>
      <c r="BF506" s="240">
        <f>IF(N506="snížená",J506,0)</f>
        <v>0</v>
      </c>
      <c r="BG506" s="240">
        <f>IF(N506="zákl. přenesená",J506,0)</f>
        <v>0</v>
      </c>
      <c r="BH506" s="240">
        <f>IF(N506="sníž. přenesená",J506,0)</f>
        <v>0</v>
      </c>
      <c r="BI506" s="240">
        <f>IF(N506="nulová",J506,0)</f>
        <v>0</v>
      </c>
      <c r="BJ506" s="17" t="s">
        <v>83</v>
      </c>
      <c r="BK506" s="240">
        <f>ROUND(I506*H506,2)</f>
        <v>0</v>
      </c>
      <c r="BL506" s="17" t="s">
        <v>439</v>
      </c>
      <c r="BM506" s="239" t="s">
        <v>822</v>
      </c>
    </row>
    <row r="507" s="14" customFormat="1">
      <c r="A507" s="14"/>
      <c r="B507" s="252"/>
      <c r="C507" s="253"/>
      <c r="D507" s="243" t="s">
        <v>358</v>
      </c>
      <c r="E507" s="253"/>
      <c r="F507" s="254" t="s">
        <v>823</v>
      </c>
      <c r="G507" s="253"/>
      <c r="H507" s="256">
        <v>827.45799999999997</v>
      </c>
      <c r="I507" s="257"/>
      <c r="J507" s="253"/>
      <c r="K507" s="253"/>
      <c r="L507" s="258"/>
      <c r="M507" s="259"/>
      <c r="N507" s="260"/>
      <c r="O507" s="260"/>
      <c r="P507" s="260"/>
      <c r="Q507" s="260"/>
      <c r="R507" s="260"/>
      <c r="S507" s="260"/>
      <c r="T507" s="261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62" t="s">
        <v>358</v>
      </c>
      <c r="AU507" s="262" t="s">
        <v>85</v>
      </c>
      <c r="AV507" s="14" t="s">
        <v>85</v>
      </c>
      <c r="AW507" s="14" t="s">
        <v>4</v>
      </c>
      <c r="AX507" s="14" t="s">
        <v>83</v>
      </c>
      <c r="AY507" s="262" t="s">
        <v>349</v>
      </c>
    </row>
    <row r="508" s="2" customFormat="1" ht="24.15" customHeight="1">
      <c r="A508" s="38"/>
      <c r="B508" s="39"/>
      <c r="C508" s="228" t="s">
        <v>824</v>
      </c>
      <c r="D508" s="228" t="s">
        <v>351</v>
      </c>
      <c r="E508" s="229" t="s">
        <v>825</v>
      </c>
      <c r="F508" s="230" t="s">
        <v>826</v>
      </c>
      <c r="G508" s="231" t="s">
        <v>354</v>
      </c>
      <c r="H508" s="232">
        <v>17</v>
      </c>
      <c r="I508" s="233"/>
      <c r="J508" s="234">
        <f>ROUND(I508*H508,2)</f>
        <v>0</v>
      </c>
      <c r="K508" s="230" t="s">
        <v>355</v>
      </c>
      <c r="L508" s="44"/>
      <c r="M508" s="235" t="s">
        <v>1</v>
      </c>
      <c r="N508" s="236" t="s">
        <v>41</v>
      </c>
      <c r="O508" s="91"/>
      <c r="P508" s="237">
        <f>O508*H508</f>
        <v>0</v>
      </c>
      <c r="Q508" s="237">
        <v>0.00024000000000000001</v>
      </c>
      <c r="R508" s="237">
        <f>Q508*H508</f>
        <v>0.0040800000000000003</v>
      </c>
      <c r="S508" s="237">
        <v>0</v>
      </c>
      <c r="T508" s="238">
        <f>S508*H508</f>
        <v>0</v>
      </c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R508" s="239" t="s">
        <v>439</v>
      </c>
      <c r="AT508" s="239" t="s">
        <v>351</v>
      </c>
      <c r="AU508" s="239" t="s">
        <v>85</v>
      </c>
      <c r="AY508" s="17" t="s">
        <v>349</v>
      </c>
      <c r="BE508" s="240">
        <f>IF(N508="základní",J508,0)</f>
        <v>0</v>
      </c>
      <c r="BF508" s="240">
        <f>IF(N508="snížená",J508,0)</f>
        <v>0</v>
      </c>
      <c r="BG508" s="240">
        <f>IF(N508="zákl. přenesená",J508,0)</f>
        <v>0</v>
      </c>
      <c r="BH508" s="240">
        <f>IF(N508="sníž. přenesená",J508,0)</f>
        <v>0</v>
      </c>
      <c r="BI508" s="240">
        <f>IF(N508="nulová",J508,0)</f>
        <v>0</v>
      </c>
      <c r="BJ508" s="17" t="s">
        <v>83</v>
      </c>
      <c r="BK508" s="240">
        <f>ROUND(I508*H508,2)</f>
        <v>0</v>
      </c>
      <c r="BL508" s="17" t="s">
        <v>439</v>
      </c>
      <c r="BM508" s="239" t="s">
        <v>827</v>
      </c>
    </row>
    <row r="509" s="13" customFormat="1">
      <c r="A509" s="13"/>
      <c r="B509" s="241"/>
      <c r="C509" s="242"/>
      <c r="D509" s="243" t="s">
        <v>358</v>
      </c>
      <c r="E509" s="244" t="s">
        <v>1</v>
      </c>
      <c r="F509" s="245" t="s">
        <v>359</v>
      </c>
      <c r="G509" s="242"/>
      <c r="H509" s="244" t="s">
        <v>1</v>
      </c>
      <c r="I509" s="246"/>
      <c r="J509" s="242"/>
      <c r="K509" s="242"/>
      <c r="L509" s="247"/>
      <c r="M509" s="248"/>
      <c r="N509" s="249"/>
      <c r="O509" s="249"/>
      <c r="P509" s="249"/>
      <c r="Q509" s="249"/>
      <c r="R509" s="249"/>
      <c r="S509" s="249"/>
      <c r="T509" s="250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51" t="s">
        <v>358</v>
      </c>
      <c r="AU509" s="251" t="s">
        <v>85</v>
      </c>
      <c r="AV509" s="13" t="s">
        <v>83</v>
      </c>
      <c r="AW509" s="13" t="s">
        <v>32</v>
      </c>
      <c r="AX509" s="13" t="s">
        <v>76</v>
      </c>
      <c r="AY509" s="251" t="s">
        <v>349</v>
      </c>
    </row>
    <row r="510" s="13" customFormat="1">
      <c r="A510" s="13"/>
      <c r="B510" s="241"/>
      <c r="C510" s="242"/>
      <c r="D510" s="243" t="s">
        <v>358</v>
      </c>
      <c r="E510" s="244" t="s">
        <v>1</v>
      </c>
      <c r="F510" s="245" t="s">
        <v>828</v>
      </c>
      <c r="G510" s="242"/>
      <c r="H510" s="244" t="s">
        <v>1</v>
      </c>
      <c r="I510" s="246"/>
      <c r="J510" s="242"/>
      <c r="K510" s="242"/>
      <c r="L510" s="247"/>
      <c r="M510" s="248"/>
      <c r="N510" s="249"/>
      <c r="O510" s="249"/>
      <c r="P510" s="249"/>
      <c r="Q510" s="249"/>
      <c r="R510" s="249"/>
      <c r="S510" s="249"/>
      <c r="T510" s="250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51" t="s">
        <v>358</v>
      </c>
      <c r="AU510" s="251" t="s">
        <v>85</v>
      </c>
      <c r="AV510" s="13" t="s">
        <v>83</v>
      </c>
      <c r="AW510" s="13" t="s">
        <v>32</v>
      </c>
      <c r="AX510" s="13" t="s">
        <v>76</v>
      </c>
      <c r="AY510" s="251" t="s">
        <v>349</v>
      </c>
    </row>
    <row r="511" s="13" customFormat="1">
      <c r="A511" s="13"/>
      <c r="B511" s="241"/>
      <c r="C511" s="242"/>
      <c r="D511" s="243" t="s">
        <v>358</v>
      </c>
      <c r="E511" s="244" t="s">
        <v>1</v>
      </c>
      <c r="F511" s="245" t="s">
        <v>829</v>
      </c>
      <c r="G511" s="242"/>
      <c r="H511" s="244" t="s">
        <v>1</v>
      </c>
      <c r="I511" s="246"/>
      <c r="J511" s="242"/>
      <c r="K511" s="242"/>
      <c r="L511" s="247"/>
      <c r="M511" s="248"/>
      <c r="N511" s="249"/>
      <c r="O511" s="249"/>
      <c r="P511" s="249"/>
      <c r="Q511" s="249"/>
      <c r="R511" s="249"/>
      <c r="S511" s="249"/>
      <c r="T511" s="250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51" t="s">
        <v>358</v>
      </c>
      <c r="AU511" s="251" t="s">
        <v>85</v>
      </c>
      <c r="AV511" s="13" t="s">
        <v>83</v>
      </c>
      <c r="AW511" s="13" t="s">
        <v>32</v>
      </c>
      <c r="AX511" s="13" t="s">
        <v>76</v>
      </c>
      <c r="AY511" s="251" t="s">
        <v>349</v>
      </c>
    </row>
    <row r="512" s="13" customFormat="1">
      <c r="A512" s="13"/>
      <c r="B512" s="241"/>
      <c r="C512" s="242"/>
      <c r="D512" s="243" t="s">
        <v>358</v>
      </c>
      <c r="E512" s="244" t="s">
        <v>1</v>
      </c>
      <c r="F512" s="245" t="s">
        <v>480</v>
      </c>
      <c r="G512" s="242"/>
      <c r="H512" s="244" t="s">
        <v>1</v>
      </c>
      <c r="I512" s="246"/>
      <c r="J512" s="242"/>
      <c r="K512" s="242"/>
      <c r="L512" s="247"/>
      <c r="M512" s="248"/>
      <c r="N512" s="249"/>
      <c r="O512" s="249"/>
      <c r="P512" s="249"/>
      <c r="Q512" s="249"/>
      <c r="R512" s="249"/>
      <c r="S512" s="249"/>
      <c r="T512" s="250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51" t="s">
        <v>358</v>
      </c>
      <c r="AU512" s="251" t="s">
        <v>85</v>
      </c>
      <c r="AV512" s="13" t="s">
        <v>83</v>
      </c>
      <c r="AW512" s="13" t="s">
        <v>32</v>
      </c>
      <c r="AX512" s="13" t="s">
        <v>76</v>
      </c>
      <c r="AY512" s="251" t="s">
        <v>349</v>
      </c>
    </row>
    <row r="513" s="13" customFormat="1">
      <c r="A513" s="13"/>
      <c r="B513" s="241"/>
      <c r="C513" s="242"/>
      <c r="D513" s="243" t="s">
        <v>358</v>
      </c>
      <c r="E513" s="244" t="s">
        <v>1</v>
      </c>
      <c r="F513" s="245" t="s">
        <v>830</v>
      </c>
      <c r="G513" s="242"/>
      <c r="H513" s="244" t="s">
        <v>1</v>
      </c>
      <c r="I513" s="246"/>
      <c r="J513" s="242"/>
      <c r="K513" s="242"/>
      <c r="L513" s="247"/>
      <c r="M513" s="248"/>
      <c r="N513" s="249"/>
      <c r="O513" s="249"/>
      <c r="P513" s="249"/>
      <c r="Q513" s="249"/>
      <c r="R513" s="249"/>
      <c r="S513" s="249"/>
      <c r="T513" s="250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51" t="s">
        <v>358</v>
      </c>
      <c r="AU513" s="251" t="s">
        <v>85</v>
      </c>
      <c r="AV513" s="13" t="s">
        <v>83</v>
      </c>
      <c r="AW513" s="13" t="s">
        <v>32</v>
      </c>
      <c r="AX513" s="13" t="s">
        <v>76</v>
      </c>
      <c r="AY513" s="251" t="s">
        <v>349</v>
      </c>
    </row>
    <row r="514" s="14" customFormat="1">
      <c r="A514" s="14"/>
      <c r="B514" s="252"/>
      <c r="C514" s="253"/>
      <c r="D514" s="243" t="s">
        <v>358</v>
      </c>
      <c r="E514" s="254" t="s">
        <v>1</v>
      </c>
      <c r="F514" s="255" t="s">
        <v>243</v>
      </c>
      <c r="G514" s="253"/>
      <c r="H514" s="256">
        <v>17</v>
      </c>
      <c r="I514" s="257"/>
      <c r="J514" s="253"/>
      <c r="K514" s="253"/>
      <c r="L514" s="258"/>
      <c r="M514" s="259"/>
      <c r="N514" s="260"/>
      <c r="O514" s="260"/>
      <c r="P514" s="260"/>
      <c r="Q514" s="260"/>
      <c r="R514" s="260"/>
      <c r="S514" s="260"/>
      <c r="T514" s="261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T514" s="262" t="s">
        <v>358</v>
      </c>
      <c r="AU514" s="262" t="s">
        <v>85</v>
      </c>
      <c r="AV514" s="14" t="s">
        <v>85</v>
      </c>
      <c r="AW514" s="14" t="s">
        <v>32</v>
      </c>
      <c r="AX514" s="14" t="s">
        <v>83</v>
      </c>
      <c r="AY514" s="262" t="s">
        <v>349</v>
      </c>
    </row>
    <row r="515" s="2" customFormat="1" ht="24.15" customHeight="1">
      <c r="A515" s="38"/>
      <c r="B515" s="39"/>
      <c r="C515" s="275" t="s">
        <v>831</v>
      </c>
      <c r="D515" s="275" t="s">
        <v>419</v>
      </c>
      <c r="E515" s="276" t="s">
        <v>746</v>
      </c>
      <c r="F515" s="277" t="s">
        <v>747</v>
      </c>
      <c r="G515" s="278" t="s">
        <v>354</v>
      </c>
      <c r="H515" s="279">
        <v>17.850000000000001</v>
      </c>
      <c r="I515" s="280"/>
      <c r="J515" s="281">
        <f>ROUND(I515*H515,2)</f>
        <v>0</v>
      </c>
      <c r="K515" s="277" t="s">
        <v>355</v>
      </c>
      <c r="L515" s="282"/>
      <c r="M515" s="283" t="s">
        <v>1</v>
      </c>
      <c r="N515" s="284" t="s">
        <v>41</v>
      </c>
      <c r="O515" s="91"/>
      <c r="P515" s="237">
        <f>O515*H515</f>
        <v>0</v>
      </c>
      <c r="Q515" s="237">
        <v>0.0028</v>
      </c>
      <c r="R515" s="237">
        <f>Q515*H515</f>
        <v>0.049980000000000004</v>
      </c>
      <c r="S515" s="237">
        <v>0</v>
      </c>
      <c r="T515" s="238">
        <f>S515*H515</f>
        <v>0</v>
      </c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R515" s="239" t="s">
        <v>525</v>
      </c>
      <c r="AT515" s="239" t="s">
        <v>419</v>
      </c>
      <c r="AU515" s="239" t="s">
        <v>85</v>
      </c>
      <c r="AY515" s="17" t="s">
        <v>349</v>
      </c>
      <c r="BE515" s="240">
        <f>IF(N515="základní",J515,0)</f>
        <v>0</v>
      </c>
      <c r="BF515" s="240">
        <f>IF(N515="snížená",J515,0)</f>
        <v>0</v>
      </c>
      <c r="BG515" s="240">
        <f>IF(N515="zákl. přenesená",J515,0)</f>
        <v>0</v>
      </c>
      <c r="BH515" s="240">
        <f>IF(N515="sníž. přenesená",J515,0)</f>
        <v>0</v>
      </c>
      <c r="BI515" s="240">
        <f>IF(N515="nulová",J515,0)</f>
        <v>0</v>
      </c>
      <c r="BJ515" s="17" t="s">
        <v>83</v>
      </c>
      <c r="BK515" s="240">
        <f>ROUND(I515*H515,2)</f>
        <v>0</v>
      </c>
      <c r="BL515" s="17" t="s">
        <v>439</v>
      </c>
      <c r="BM515" s="239" t="s">
        <v>832</v>
      </c>
    </row>
    <row r="516" s="14" customFormat="1">
      <c r="A516" s="14"/>
      <c r="B516" s="252"/>
      <c r="C516" s="253"/>
      <c r="D516" s="243" t="s">
        <v>358</v>
      </c>
      <c r="E516" s="253"/>
      <c r="F516" s="254" t="s">
        <v>833</v>
      </c>
      <c r="G516" s="253"/>
      <c r="H516" s="256">
        <v>17.850000000000001</v>
      </c>
      <c r="I516" s="257"/>
      <c r="J516" s="253"/>
      <c r="K516" s="253"/>
      <c r="L516" s="258"/>
      <c r="M516" s="259"/>
      <c r="N516" s="260"/>
      <c r="O516" s="260"/>
      <c r="P516" s="260"/>
      <c r="Q516" s="260"/>
      <c r="R516" s="260"/>
      <c r="S516" s="260"/>
      <c r="T516" s="261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62" t="s">
        <v>358</v>
      </c>
      <c r="AU516" s="262" t="s">
        <v>85</v>
      </c>
      <c r="AV516" s="14" t="s">
        <v>85</v>
      </c>
      <c r="AW516" s="14" t="s">
        <v>4</v>
      </c>
      <c r="AX516" s="14" t="s">
        <v>83</v>
      </c>
      <c r="AY516" s="262" t="s">
        <v>349</v>
      </c>
    </row>
    <row r="517" s="2" customFormat="1" ht="33" customHeight="1">
      <c r="A517" s="38"/>
      <c r="B517" s="39"/>
      <c r="C517" s="228" t="s">
        <v>834</v>
      </c>
      <c r="D517" s="228" t="s">
        <v>351</v>
      </c>
      <c r="E517" s="229" t="s">
        <v>835</v>
      </c>
      <c r="F517" s="230" t="s">
        <v>836</v>
      </c>
      <c r="G517" s="231" t="s">
        <v>354</v>
      </c>
      <c r="H517" s="232">
        <v>293.56</v>
      </c>
      <c r="I517" s="233"/>
      <c r="J517" s="234">
        <f>ROUND(I517*H517,2)</f>
        <v>0</v>
      </c>
      <c r="K517" s="230" t="s">
        <v>355</v>
      </c>
      <c r="L517" s="44"/>
      <c r="M517" s="235" t="s">
        <v>1</v>
      </c>
      <c r="N517" s="236" t="s">
        <v>41</v>
      </c>
      <c r="O517" s="91"/>
      <c r="P517" s="237">
        <f>O517*H517</f>
        <v>0</v>
      </c>
      <c r="Q517" s="237">
        <v>0.00012</v>
      </c>
      <c r="R517" s="237">
        <f>Q517*H517</f>
        <v>0.0352272</v>
      </c>
      <c r="S517" s="237">
        <v>0</v>
      </c>
      <c r="T517" s="238">
        <f>S517*H517</f>
        <v>0</v>
      </c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R517" s="239" t="s">
        <v>439</v>
      </c>
      <c r="AT517" s="239" t="s">
        <v>351</v>
      </c>
      <c r="AU517" s="239" t="s">
        <v>85</v>
      </c>
      <c r="AY517" s="17" t="s">
        <v>349</v>
      </c>
      <c r="BE517" s="240">
        <f>IF(N517="základní",J517,0)</f>
        <v>0</v>
      </c>
      <c r="BF517" s="240">
        <f>IF(N517="snížená",J517,0)</f>
        <v>0</v>
      </c>
      <c r="BG517" s="240">
        <f>IF(N517="zákl. přenesená",J517,0)</f>
        <v>0</v>
      </c>
      <c r="BH517" s="240">
        <f>IF(N517="sníž. přenesená",J517,0)</f>
        <v>0</v>
      </c>
      <c r="BI517" s="240">
        <f>IF(N517="nulová",J517,0)</f>
        <v>0</v>
      </c>
      <c r="BJ517" s="17" t="s">
        <v>83</v>
      </c>
      <c r="BK517" s="240">
        <f>ROUND(I517*H517,2)</f>
        <v>0</v>
      </c>
      <c r="BL517" s="17" t="s">
        <v>439</v>
      </c>
      <c r="BM517" s="239" t="s">
        <v>837</v>
      </c>
    </row>
    <row r="518" s="13" customFormat="1">
      <c r="A518" s="13"/>
      <c r="B518" s="241"/>
      <c r="C518" s="242"/>
      <c r="D518" s="243" t="s">
        <v>358</v>
      </c>
      <c r="E518" s="244" t="s">
        <v>1</v>
      </c>
      <c r="F518" s="245" t="s">
        <v>359</v>
      </c>
      <c r="G518" s="242"/>
      <c r="H518" s="244" t="s">
        <v>1</v>
      </c>
      <c r="I518" s="246"/>
      <c r="J518" s="242"/>
      <c r="K518" s="242"/>
      <c r="L518" s="247"/>
      <c r="M518" s="248"/>
      <c r="N518" s="249"/>
      <c r="O518" s="249"/>
      <c r="P518" s="249"/>
      <c r="Q518" s="249"/>
      <c r="R518" s="249"/>
      <c r="S518" s="249"/>
      <c r="T518" s="250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51" t="s">
        <v>358</v>
      </c>
      <c r="AU518" s="251" t="s">
        <v>85</v>
      </c>
      <c r="AV518" s="13" t="s">
        <v>83</v>
      </c>
      <c r="AW518" s="13" t="s">
        <v>32</v>
      </c>
      <c r="AX518" s="13" t="s">
        <v>76</v>
      </c>
      <c r="AY518" s="251" t="s">
        <v>349</v>
      </c>
    </row>
    <row r="519" s="13" customFormat="1">
      <c r="A519" s="13"/>
      <c r="B519" s="241"/>
      <c r="C519" s="242"/>
      <c r="D519" s="243" t="s">
        <v>358</v>
      </c>
      <c r="E519" s="244" t="s">
        <v>1</v>
      </c>
      <c r="F519" s="245" t="s">
        <v>696</v>
      </c>
      <c r="G519" s="242"/>
      <c r="H519" s="244" t="s">
        <v>1</v>
      </c>
      <c r="I519" s="246"/>
      <c r="J519" s="242"/>
      <c r="K519" s="242"/>
      <c r="L519" s="247"/>
      <c r="M519" s="248"/>
      <c r="N519" s="249"/>
      <c r="O519" s="249"/>
      <c r="P519" s="249"/>
      <c r="Q519" s="249"/>
      <c r="R519" s="249"/>
      <c r="S519" s="249"/>
      <c r="T519" s="250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51" t="s">
        <v>358</v>
      </c>
      <c r="AU519" s="251" t="s">
        <v>85</v>
      </c>
      <c r="AV519" s="13" t="s">
        <v>83</v>
      </c>
      <c r="AW519" s="13" t="s">
        <v>32</v>
      </c>
      <c r="AX519" s="13" t="s">
        <v>76</v>
      </c>
      <c r="AY519" s="251" t="s">
        <v>349</v>
      </c>
    </row>
    <row r="520" s="14" customFormat="1">
      <c r="A520" s="14"/>
      <c r="B520" s="252"/>
      <c r="C520" s="253"/>
      <c r="D520" s="243" t="s">
        <v>358</v>
      </c>
      <c r="E520" s="254" t="s">
        <v>1</v>
      </c>
      <c r="F520" s="255" t="s">
        <v>187</v>
      </c>
      <c r="G520" s="253"/>
      <c r="H520" s="256">
        <v>293.56</v>
      </c>
      <c r="I520" s="257"/>
      <c r="J520" s="253"/>
      <c r="K520" s="253"/>
      <c r="L520" s="258"/>
      <c r="M520" s="259"/>
      <c r="N520" s="260"/>
      <c r="O520" s="260"/>
      <c r="P520" s="260"/>
      <c r="Q520" s="260"/>
      <c r="R520" s="260"/>
      <c r="S520" s="260"/>
      <c r="T520" s="261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T520" s="262" t="s">
        <v>358</v>
      </c>
      <c r="AU520" s="262" t="s">
        <v>85</v>
      </c>
      <c r="AV520" s="14" t="s">
        <v>85</v>
      </c>
      <c r="AW520" s="14" t="s">
        <v>32</v>
      </c>
      <c r="AX520" s="14" t="s">
        <v>83</v>
      </c>
      <c r="AY520" s="262" t="s">
        <v>349</v>
      </c>
    </row>
    <row r="521" s="2" customFormat="1" ht="16.5" customHeight="1">
      <c r="A521" s="38"/>
      <c r="B521" s="39"/>
      <c r="C521" s="275" t="s">
        <v>838</v>
      </c>
      <c r="D521" s="275" t="s">
        <v>419</v>
      </c>
      <c r="E521" s="276" t="s">
        <v>839</v>
      </c>
      <c r="F521" s="277" t="s">
        <v>840</v>
      </c>
      <c r="G521" s="278" t="s">
        <v>363</v>
      </c>
      <c r="H521" s="279">
        <v>55.482999999999997</v>
      </c>
      <c r="I521" s="280"/>
      <c r="J521" s="281">
        <f>ROUND(I521*H521,2)</f>
        <v>0</v>
      </c>
      <c r="K521" s="277" t="s">
        <v>355</v>
      </c>
      <c r="L521" s="282"/>
      <c r="M521" s="283" t="s">
        <v>1</v>
      </c>
      <c r="N521" s="284" t="s">
        <v>41</v>
      </c>
      <c r="O521" s="91"/>
      <c r="P521" s="237">
        <f>O521*H521</f>
        <v>0</v>
      </c>
      <c r="Q521" s="237">
        <v>0.02</v>
      </c>
      <c r="R521" s="237">
        <f>Q521*H521</f>
        <v>1.1096599999999999</v>
      </c>
      <c r="S521" s="237">
        <v>0</v>
      </c>
      <c r="T521" s="238">
        <f>S521*H521</f>
        <v>0</v>
      </c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R521" s="239" t="s">
        <v>525</v>
      </c>
      <c r="AT521" s="239" t="s">
        <v>419</v>
      </c>
      <c r="AU521" s="239" t="s">
        <v>85</v>
      </c>
      <c r="AY521" s="17" t="s">
        <v>349</v>
      </c>
      <c r="BE521" s="240">
        <f>IF(N521="základní",J521,0)</f>
        <v>0</v>
      </c>
      <c r="BF521" s="240">
        <f>IF(N521="snížená",J521,0)</f>
        <v>0</v>
      </c>
      <c r="BG521" s="240">
        <f>IF(N521="zákl. přenesená",J521,0)</f>
        <v>0</v>
      </c>
      <c r="BH521" s="240">
        <f>IF(N521="sníž. přenesená",J521,0)</f>
        <v>0</v>
      </c>
      <c r="BI521" s="240">
        <f>IF(N521="nulová",J521,0)</f>
        <v>0</v>
      </c>
      <c r="BJ521" s="17" t="s">
        <v>83</v>
      </c>
      <c r="BK521" s="240">
        <f>ROUND(I521*H521,2)</f>
        <v>0</v>
      </c>
      <c r="BL521" s="17" t="s">
        <v>439</v>
      </c>
      <c r="BM521" s="239" t="s">
        <v>841</v>
      </c>
    </row>
    <row r="522" s="14" customFormat="1">
      <c r="A522" s="14"/>
      <c r="B522" s="252"/>
      <c r="C522" s="253"/>
      <c r="D522" s="243" t="s">
        <v>358</v>
      </c>
      <c r="E522" s="263" t="s">
        <v>1</v>
      </c>
      <c r="F522" s="254" t="s">
        <v>842</v>
      </c>
      <c r="G522" s="253"/>
      <c r="H522" s="256">
        <v>52.841000000000001</v>
      </c>
      <c r="I522" s="257"/>
      <c r="J522" s="253"/>
      <c r="K522" s="253"/>
      <c r="L522" s="258"/>
      <c r="M522" s="259"/>
      <c r="N522" s="260"/>
      <c r="O522" s="260"/>
      <c r="P522" s="260"/>
      <c r="Q522" s="260"/>
      <c r="R522" s="260"/>
      <c r="S522" s="260"/>
      <c r="T522" s="261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T522" s="262" t="s">
        <v>358</v>
      </c>
      <c r="AU522" s="262" t="s">
        <v>85</v>
      </c>
      <c r="AV522" s="14" t="s">
        <v>85</v>
      </c>
      <c r="AW522" s="14" t="s">
        <v>32</v>
      </c>
      <c r="AX522" s="14" t="s">
        <v>76</v>
      </c>
      <c r="AY522" s="262" t="s">
        <v>349</v>
      </c>
    </row>
    <row r="523" s="15" customFormat="1">
      <c r="A523" s="15"/>
      <c r="B523" s="264"/>
      <c r="C523" s="265"/>
      <c r="D523" s="243" t="s">
        <v>358</v>
      </c>
      <c r="E523" s="266" t="s">
        <v>1</v>
      </c>
      <c r="F523" s="267" t="s">
        <v>377</v>
      </c>
      <c r="G523" s="265"/>
      <c r="H523" s="268">
        <v>52.841000000000001</v>
      </c>
      <c r="I523" s="269"/>
      <c r="J523" s="265"/>
      <c r="K523" s="265"/>
      <c r="L523" s="270"/>
      <c r="M523" s="271"/>
      <c r="N523" s="272"/>
      <c r="O523" s="272"/>
      <c r="P523" s="272"/>
      <c r="Q523" s="272"/>
      <c r="R523" s="272"/>
      <c r="S523" s="272"/>
      <c r="T523" s="273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T523" s="274" t="s">
        <v>358</v>
      </c>
      <c r="AU523" s="274" t="s">
        <v>85</v>
      </c>
      <c r="AV523" s="15" t="s">
        <v>356</v>
      </c>
      <c r="AW523" s="15" t="s">
        <v>32</v>
      </c>
      <c r="AX523" s="15" t="s">
        <v>83</v>
      </c>
      <c r="AY523" s="274" t="s">
        <v>349</v>
      </c>
    </row>
    <row r="524" s="14" customFormat="1">
      <c r="A524" s="14"/>
      <c r="B524" s="252"/>
      <c r="C524" s="253"/>
      <c r="D524" s="243" t="s">
        <v>358</v>
      </c>
      <c r="E524" s="253"/>
      <c r="F524" s="254" t="s">
        <v>843</v>
      </c>
      <c r="G524" s="253"/>
      <c r="H524" s="256">
        <v>55.482999999999997</v>
      </c>
      <c r="I524" s="257"/>
      <c r="J524" s="253"/>
      <c r="K524" s="253"/>
      <c r="L524" s="258"/>
      <c r="M524" s="259"/>
      <c r="N524" s="260"/>
      <c r="O524" s="260"/>
      <c r="P524" s="260"/>
      <c r="Q524" s="260"/>
      <c r="R524" s="260"/>
      <c r="S524" s="260"/>
      <c r="T524" s="261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T524" s="262" t="s">
        <v>358</v>
      </c>
      <c r="AU524" s="262" t="s">
        <v>85</v>
      </c>
      <c r="AV524" s="14" t="s">
        <v>85</v>
      </c>
      <c r="AW524" s="14" t="s">
        <v>4</v>
      </c>
      <c r="AX524" s="14" t="s">
        <v>83</v>
      </c>
      <c r="AY524" s="262" t="s">
        <v>349</v>
      </c>
    </row>
    <row r="525" s="2" customFormat="1" ht="24.15" customHeight="1">
      <c r="A525" s="38"/>
      <c r="B525" s="39"/>
      <c r="C525" s="228" t="s">
        <v>844</v>
      </c>
      <c r="D525" s="228" t="s">
        <v>351</v>
      </c>
      <c r="E525" s="229" t="s">
        <v>845</v>
      </c>
      <c r="F525" s="230" t="s">
        <v>846</v>
      </c>
      <c r="G525" s="231" t="s">
        <v>399</v>
      </c>
      <c r="H525" s="232">
        <v>7.9630000000000001</v>
      </c>
      <c r="I525" s="233"/>
      <c r="J525" s="234">
        <f>ROUND(I525*H525,2)</f>
        <v>0</v>
      </c>
      <c r="K525" s="230" t="s">
        <v>355</v>
      </c>
      <c r="L525" s="44"/>
      <c r="M525" s="235" t="s">
        <v>1</v>
      </c>
      <c r="N525" s="236" t="s">
        <v>41</v>
      </c>
      <c r="O525" s="91"/>
      <c r="P525" s="237">
        <f>O525*H525</f>
        <v>0</v>
      </c>
      <c r="Q525" s="237">
        <v>0</v>
      </c>
      <c r="R525" s="237">
        <f>Q525*H525</f>
        <v>0</v>
      </c>
      <c r="S525" s="237">
        <v>0</v>
      </c>
      <c r="T525" s="238">
        <f>S525*H525</f>
        <v>0</v>
      </c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R525" s="239" t="s">
        <v>439</v>
      </c>
      <c r="AT525" s="239" t="s">
        <v>351</v>
      </c>
      <c r="AU525" s="239" t="s">
        <v>85</v>
      </c>
      <c r="AY525" s="17" t="s">
        <v>349</v>
      </c>
      <c r="BE525" s="240">
        <f>IF(N525="základní",J525,0)</f>
        <v>0</v>
      </c>
      <c r="BF525" s="240">
        <f>IF(N525="snížená",J525,0)</f>
        <v>0</v>
      </c>
      <c r="BG525" s="240">
        <f>IF(N525="zákl. přenesená",J525,0)</f>
        <v>0</v>
      </c>
      <c r="BH525" s="240">
        <f>IF(N525="sníž. přenesená",J525,0)</f>
        <v>0</v>
      </c>
      <c r="BI525" s="240">
        <f>IF(N525="nulová",J525,0)</f>
        <v>0</v>
      </c>
      <c r="BJ525" s="17" t="s">
        <v>83</v>
      </c>
      <c r="BK525" s="240">
        <f>ROUND(I525*H525,2)</f>
        <v>0</v>
      </c>
      <c r="BL525" s="17" t="s">
        <v>439</v>
      </c>
      <c r="BM525" s="239" t="s">
        <v>847</v>
      </c>
    </row>
    <row r="526" s="12" customFormat="1" ht="22.8" customHeight="1">
      <c r="A526" s="12"/>
      <c r="B526" s="212"/>
      <c r="C526" s="213"/>
      <c r="D526" s="214" t="s">
        <v>75</v>
      </c>
      <c r="E526" s="226" t="s">
        <v>848</v>
      </c>
      <c r="F526" s="226" t="s">
        <v>849</v>
      </c>
      <c r="G526" s="213"/>
      <c r="H526" s="213"/>
      <c r="I526" s="216"/>
      <c r="J526" s="227">
        <f>BK526</f>
        <v>0</v>
      </c>
      <c r="K526" s="213"/>
      <c r="L526" s="218"/>
      <c r="M526" s="219"/>
      <c r="N526" s="220"/>
      <c r="O526" s="220"/>
      <c r="P526" s="221">
        <f>SUM(P527:P530)</f>
        <v>0</v>
      </c>
      <c r="Q526" s="220"/>
      <c r="R526" s="221">
        <f>SUM(R527:R530)</f>
        <v>0.0090399999999999994</v>
      </c>
      <c r="S526" s="220"/>
      <c r="T526" s="222">
        <f>SUM(T527:T530)</f>
        <v>0</v>
      </c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R526" s="223" t="s">
        <v>85</v>
      </c>
      <c r="AT526" s="224" t="s">
        <v>75</v>
      </c>
      <c r="AU526" s="224" t="s">
        <v>83</v>
      </c>
      <c r="AY526" s="223" t="s">
        <v>349</v>
      </c>
      <c r="BK526" s="225">
        <f>SUM(BK527:BK530)</f>
        <v>0</v>
      </c>
    </row>
    <row r="527" s="2" customFormat="1" ht="37.8" customHeight="1">
      <c r="A527" s="38"/>
      <c r="B527" s="39"/>
      <c r="C527" s="228" t="s">
        <v>850</v>
      </c>
      <c r="D527" s="228" t="s">
        <v>351</v>
      </c>
      <c r="E527" s="229" t="s">
        <v>851</v>
      </c>
      <c r="F527" s="230" t="s">
        <v>852</v>
      </c>
      <c r="G527" s="231" t="s">
        <v>416</v>
      </c>
      <c r="H527" s="232">
        <v>2</v>
      </c>
      <c r="I527" s="233"/>
      <c r="J527" s="234">
        <f>ROUND(I527*H527,2)</f>
        <v>0</v>
      </c>
      <c r="K527" s="230" t="s">
        <v>355</v>
      </c>
      <c r="L527" s="44"/>
      <c r="M527" s="235" t="s">
        <v>1</v>
      </c>
      <c r="N527" s="236" t="s">
        <v>41</v>
      </c>
      <c r="O527" s="91"/>
      <c r="P527" s="237">
        <f>O527*H527</f>
        <v>0</v>
      </c>
      <c r="Q527" s="237">
        <v>0.0045199999999999997</v>
      </c>
      <c r="R527" s="237">
        <f>Q527*H527</f>
        <v>0.0090399999999999994</v>
      </c>
      <c r="S527" s="237">
        <v>0</v>
      </c>
      <c r="T527" s="238">
        <f>S527*H527</f>
        <v>0</v>
      </c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R527" s="239" t="s">
        <v>439</v>
      </c>
      <c r="AT527" s="239" t="s">
        <v>351</v>
      </c>
      <c r="AU527" s="239" t="s">
        <v>85</v>
      </c>
      <c r="AY527" s="17" t="s">
        <v>349</v>
      </c>
      <c r="BE527" s="240">
        <f>IF(N527="základní",J527,0)</f>
        <v>0</v>
      </c>
      <c r="BF527" s="240">
        <f>IF(N527="snížená",J527,0)</f>
        <v>0</v>
      </c>
      <c r="BG527" s="240">
        <f>IF(N527="zákl. přenesená",J527,0)</f>
        <v>0</v>
      </c>
      <c r="BH527" s="240">
        <f>IF(N527="sníž. přenesená",J527,0)</f>
        <v>0</v>
      </c>
      <c r="BI527" s="240">
        <f>IF(N527="nulová",J527,0)</f>
        <v>0</v>
      </c>
      <c r="BJ527" s="17" t="s">
        <v>83</v>
      </c>
      <c r="BK527" s="240">
        <f>ROUND(I527*H527,2)</f>
        <v>0</v>
      </c>
      <c r="BL527" s="17" t="s">
        <v>439</v>
      </c>
      <c r="BM527" s="239" t="s">
        <v>853</v>
      </c>
    </row>
    <row r="528" s="14" customFormat="1">
      <c r="A528" s="14"/>
      <c r="B528" s="252"/>
      <c r="C528" s="253"/>
      <c r="D528" s="243" t="s">
        <v>358</v>
      </c>
      <c r="E528" s="263" t="s">
        <v>1</v>
      </c>
      <c r="F528" s="254" t="s">
        <v>85</v>
      </c>
      <c r="G528" s="253"/>
      <c r="H528" s="256">
        <v>2</v>
      </c>
      <c r="I528" s="257"/>
      <c r="J528" s="253"/>
      <c r="K528" s="253"/>
      <c r="L528" s="258"/>
      <c r="M528" s="259"/>
      <c r="N528" s="260"/>
      <c r="O528" s="260"/>
      <c r="P528" s="260"/>
      <c r="Q528" s="260"/>
      <c r="R528" s="260"/>
      <c r="S528" s="260"/>
      <c r="T528" s="261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T528" s="262" t="s">
        <v>358</v>
      </c>
      <c r="AU528" s="262" t="s">
        <v>85</v>
      </c>
      <c r="AV528" s="14" t="s">
        <v>85</v>
      </c>
      <c r="AW528" s="14" t="s">
        <v>32</v>
      </c>
      <c r="AX528" s="14" t="s">
        <v>76</v>
      </c>
      <c r="AY528" s="262" t="s">
        <v>349</v>
      </c>
    </row>
    <row r="529" s="15" customFormat="1">
      <c r="A529" s="15"/>
      <c r="B529" s="264"/>
      <c r="C529" s="265"/>
      <c r="D529" s="243" t="s">
        <v>358</v>
      </c>
      <c r="E529" s="266" t="s">
        <v>1</v>
      </c>
      <c r="F529" s="267" t="s">
        <v>377</v>
      </c>
      <c r="G529" s="265"/>
      <c r="H529" s="268">
        <v>2</v>
      </c>
      <c r="I529" s="269"/>
      <c r="J529" s="265"/>
      <c r="K529" s="265"/>
      <c r="L529" s="270"/>
      <c r="M529" s="271"/>
      <c r="N529" s="272"/>
      <c r="O529" s="272"/>
      <c r="P529" s="272"/>
      <c r="Q529" s="272"/>
      <c r="R529" s="272"/>
      <c r="S529" s="272"/>
      <c r="T529" s="273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T529" s="274" t="s">
        <v>358</v>
      </c>
      <c r="AU529" s="274" t="s">
        <v>85</v>
      </c>
      <c r="AV529" s="15" t="s">
        <v>356</v>
      </c>
      <c r="AW529" s="15" t="s">
        <v>32</v>
      </c>
      <c r="AX529" s="15" t="s">
        <v>83</v>
      </c>
      <c r="AY529" s="274" t="s">
        <v>349</v>
      </c>
    </row>
    <row r="530" s="2" customFormat="1" ht="24.15" customHeight="1">
      <c r="A530" s="38"/>
      <c r="B530" s="39"/>
      <c r="C530" s="228" t="s">
        <v>854</v>
      </c>
      <c r="D530" s="228" t="s">
        <v>351</v>
      </c>
      <c r="E530" s="229" t="s">
        <v>855</v>
      </c>
      <c r="F530" s="230" t="s">
        <v>856</v>
      </c>
      <c r="G530" s="231" t="s">
        <v>399</v>
      </c>
      <c r="H530" s="232">
        <v>0.0089999999999999993</v>
      </c>
      <c r="I530" s="233"/>
      <c r="J530" s="234">
        <f>ROUND(I530*H530,2)</f>
        <v>0</v>
      </c>
      <c r="K530" s="230" t="s">
        <v>355</v>
      </c>
      <c r="L530" s="44"/>
      <c r="M530" s="235" t="s">
        <v>1</v>
      </c>
      <c r="N530" s="236" t="s">
        <v>41</v>
      </c>
      <c r="O530" s="91"/>
      <c r="P530" s="237">
        <f>O530*H530</f>
        <v>0</v>
      </c>
      <c r="Q530" s="237">
        <v>0</v>
      </c>
      <c r="R530" s="237">
        <f>Q530*H530</f>
        <v>0</v>
      </c>
      <c r="S530" s="237">
        <v>0</v>
      </c>
      <c r="T530" s="238">
        <f>S530*H530</f>
        <v>0</v>
      </c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R530" s="239" t="s">
        <v>439</v>
      </c>
      <c r="AT530" s="239" t="s">
        <v>351</v>
      </c>
      <c r="AU530" s="239" t="s">
        <v>85</v>
      </c>
      <c r="AY530" s="17" t="s">
        <v>349</v>
      </c>
      <c r="BE530" s="240">
        <f>IF(N530="základní",J530,0)</f>
        <v>0</v>
      </c>
      <c r="BF530" s="240">
        <f>IF(N530="snížená",J530,0)</f>
        <v>0</v>
      </c>
      <c r="BG530" s="240">
        <f>IF(N530="zákl. přenesená",J530,0)</f>
        <v>0</v>
      </c>
      <c r="BH530" s="240">
        <f>IF(N530="sníž. přenesená",J530,0)</f>
        <v>0</v>
      </c>
      <c r="BI530" s="240">
        <f>IF(N530="nulová",J530,0)</f>
        <v>0</v>
      </c>
      <c r="BJ530" s="17" t="s">
        <v>83</v>
      </c>
      <c r="BK530" s="240">
        <f>ROUND(I530*H530,2)</f>
        <v>0</v>
      </c>
      <c r="BL530" s="17" t="s">
        <v>439</v>
      </c>
      <c r="BM530" s="239" t="s">
        <v>857</v>
      </c>
    </row>
    <row r="531" s="12" customFormat="1" ht="22.8" customHeight="1">
      <c r="A531" s="12"/>
      <c r="B531" s="212"/>
      <c r="C531" s="213"/>
      <c r="D531" s="214" t="s">
        <v>75</v>
      </c>
      <c r="E531" s="226" t="s">
        <v>858</v>
      </c>
      <c r="F531" s="226" t="s">
        <v>95</v>
      </c>
      <c r="G531" s="213"/>
      <c r="H531" s="213"/>
      <c r="I531" s="216"/>
      <c r="J531" s="227">
        <f>BK531</f>
        <v>0</v>
      </c>
      <c r="K531" s="213"/>
      <c r="L531" s="218"/>
      <c r="M531" s="219"/>
      <c r="N531" s="220"/>
      <c r="O531" s="220"/>
      <c r="P531" s="221">
        <f>SUM(P532:P551)</f>
        <v>0</v>
      </c>
      <c r="Q531" s="220"/>
      <c r="R531" s="221">
        <f>SUM(R532:R551)</f>
        <v>0.033473999999999997</v>
      </c>
      <c r="S531" s="220"/>
      <c r="T531" s="222">
        <f>SUM(T532:T551)</f>
        <v>0</v>
      </c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R531" s="223" t="s">
        <v>85</v>
      </c>
      <c r="AT531" s="224" t="s">
        <v>75</v>
      </c>
      <c r="AU531" s="224" t="s">
        <v>83</v>
      </c>
      <c r="AY531" s="223" t="s">
        <v>349</v>
      </c>
      <c r="BK531" s="225">
        <f>SUM(BK532:BK551)</f>
        <v>0</v>
      </c>
    </row>
    <row r="532" s="2" customFormat="1" ht="16.5" customHeight="1">
      <c r="A532" s="38"/>
      <c r="B532" s="39"/>
      <c r="C532" s="228" t="s">
        <v>859</v>
      </c>
      <c r="D532" s="228" t="s">
        <v>351</v>
      </c>
      <c r="E532" s="229" t="s">
        <v>860</v>
      </c>
      <c r="F532" s="230" t="s">
        <v>861</v>
      </c>
      <c r="G532" s="231" t="s">
        <v>416</v>
      </c>
      <c r="H532" s="232">
        <v>22</v>
      </c>
      <c r="I532" s="233"/>
      <c r="J532" s="234">
        <f>ROUND(I532*H532,2)</f>
        <v>0</v>
      </c>
      <c r="K532" s="230" t="s">
        <v>355</v>
      </c>
      <c r="L532" s="44"/>
      <c r="M532" s="235" t="s">
        <v>1</v>
      </c>
      <c r="N532" s="236" t="s">
        <v>41</v>
      </c>
      <c r="O532" s="91"/>
      <c r="P532" s="237">
        <f>O532*H532</f>
        <v>0</v>
      </c>
      <c r="Q532" s="237">
        <v>0</v>
      </c>
      <c r="R532" s="237">
        <f>Q532*H532</f>
        <v>0</v>
      </c>
      <c r="S532" s="237">
        <v>0</v>
      </c>
      <c r="T532" s="238">
        <f>S532*H532</f>
        <v>0</v>
      </c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R532" s="239" t="s">
        <v>439</v>
      </c>
      <c r="AT532" s="239" t="s">
        <v>351</v>
      </c>
      <c r="AU532" s="239" t="s">
        <v>85</v>
      </c>
      <c r="AY532" s="17" t="s">
        <v>349</v>
      </c>
      <c r="BE532" s="240">
        <f>IF(N532="základní",J532,0)</f>
        <v>0</v>
      </c>
      <c r="BF532" s="240">
        <f>IF(N532="snížená",J532,0)</f>
        <v>0</v>
      </c>
      <c r="BG532" s="240">
        <f>IF(N532="zákl. přenesená",J532,0)</f>
        <v>0</v>
      </c>
      <c r="BH532" s="240">
        <f>IF(N532="sníž. přenesená",J532,0)</f>
        <v>0</v>
      </c>
      <c r="BI532" s="240">
        <f>IF(N532="nulová",J532,0)</f>
        <v>0</v>
      </c>
      <c r="BJ532" s="17" t="s">
        <v>83</v>
      </c>
      <c r="BK532" s="240">
        <f>ROUND(I532*H532,2)</f>
        <v>0</v>
      </c>
      <c r="BL532" s="17" t="s">
        <v>439</v>
      </c>
      <c r="BM532" s="239" t="s">
        <v>862</v>
      </c>
    </row>
    <row r="533" s="13" customFormat="1">
      <c r="A533" s="13"/>
      <c r="B533" s="241"/>
      <c r="C533" s="242"/>
      <c r="D533" s="243" t="s">
        <v>358</v>
      </c>
      <c r="E533" s="244" t="s">
        <v>1</v>
      </c>
      <c r="F533" s="245" t="s">
        <v>863</v>
      </c>
      <c r="G533" s="242"/>
      <c r="H533" s="244" t="s">
        <v>1</v>
      </c>
      <c r="I533" s="246"/>
      <c r="J533" s="242"/>
      <c r="K533" s="242"/>
      <c r="L533" s="247"/>
      <c r="M533" s="248"/>
      <c r="N533" s="249"/>
      <c r="O533" s="249"/>
      <c r="P533" s="249"/>
      <c r="Q533" s="249"/>
      <c r="R533" s="249"/>
      <c r="S533" s="249"/>
      <c r="T533" s="250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51" t="s">
        <v>358</v>
      </c>
      <c r="AU533" s="251" t="s">
        <v>85</v>
      </c>
      <c r="AV533" s="13" t="s">
        <v>83</v>
      </c>
      <c r="AW533" s="13" t="s">
        <v>32</v>
      </c>
      <c r="AX533" s="13" t="s">
        <v>76</v>
      </c>
      <c r="AY533" s="251" t="s">
        <v>349</v>
      </c>
    </row>
    <row r="534" s="14" customFormat="1">
      <c r="A534" s="14"/>
      <c r="B534" s="252"/>
      <c r="C534" s="253"/>
      <c r="D534" s="243" t="s">
        <v>358</v>
      </c>
      <c r="E534" s="263" t="s">
        <v>1</v>
      </c>
      <c r="F534" s="254" t="s">
        <v>864</v>
      </c>
      <c r="G534" s="253"/>
      <c r="H534" s="256">
        <v>22</v>
      </c>
      <c r="I534" s="257"/>
      <c r="J534" s="253"/>
      <c r="K534" s="253"/>
      <c r="L534" s="258"/>
      <c r="M534" s="259"/>
      <c r="N534" s="260"/>
      <c r="O534" s="260"/>
      <c r="P534" s="260"/>
      <c r="Q534" s="260"/>
      <c r="R534" s="260"/>
      <c r="S534" s="260"/>
      <c r="T534" s="261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T534" s="262" t="s">
        <v>358</v>
      </c>
      <c r="AU534" s="262" t="s">
        <v>85</v>
      </c>
      <c r="AV534" s="14" t="s">
        <v>85</v>
      </c>
      <c r="AW534" s="14" t="s">
        <v>32</v>
      </c>
      <c r="AX534" s="14" t="s">
        <v>76</v>
      </c>
      <c r="AY534" s="262" t="s">
        <v>349</v>
      </c>
    </row>
    <row r="535" s="15" customFormat="1">
      <c r="A535" s="15"/>
      <c r="B535" s="264"/>
      <c r="C535" s="265"/>
      <c r="D535" s="243" t="s">
        <v>358</v>
      </c>
      <c r="E535" s="266" t="s">
        <v>1</v>
      </c>
      <c r="F535" s="267" t="s">
        <v>377</v>
      </c>
      <c r="G535" s="265"/>
      <c r="H535" s="268">
        <v>22</v>
      </c>
      <c r="I535" s="269"/>
      <c r="J535" s="265"/>
      <c r="K535" s="265"/>
      <c r="L535" s="270"/>
      <c r="M535" s="271"/>
      <c r="N535" s="272"/>
      <c r="O535" s="272"/>
      <c r="P535" s="272"/>
      <c r="Q535" s="272"/>
      <c r="R535" s="272"/>
      <c r="S535" s="272"/>
      <c r="T535" s="273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T535" s="274" t="s">
        <v>358</v>
      </c>
      <c r="AU535" s="274" t="s">
        <v>85</v>
      </c>
      <c r="AV535" s="15" t="s">
        <v>356</v>
      </c>
      <c r="AW535" s="15" t="s">
        <v>32</v>
      </c>
      <c r="AX535" s="15" t="s">
        <v>83</v>
      </c>
      <c r="AY535" s="274" t="s">
        <v>349</v>
      </c>
    </row>
    <row r="536" s="2" customFormat="1" ht="24.15" customHeight="1">
      <c r="A536" s="38"/>
      <c r="B536" s="39"/>
      <c r="C536" s="275" t="s">
        <v>865</v>
      </c>
      <c r="D536" s="275" t="s">
        <v>419</v>
      </c>
      <c r="E536" s="276" t="s">
        <v>866</v>
      </c>
      <c r="F536" s="277" t="s">
        <v>867</v>
      </c>
      <c r="G536" s="278" t="s">
        <v>416</v>
      </c>
      <c r="H536" s="279">
        <v>22</v>
      </c>
      <c r="I536" s="280"/>
      <c r="J536" s="281">
        <f>ROUND(I536*H536,2)</f>
        <v>0</v>
      </c>
      <c r="K536" s="277" t="s">
        <v>355</v>
      </c>
      <c r="L536" s="282"/>
      <c r="M536" s="283" t="s">
        <v>1</v>
      </c>
      <c r="N536" s="284" t="s">
        <v>41</v>
      </c>
      <c r="O536" s="91"/>
      <c r="P536" s="237">
        <f>O536*H536</f>
        <v>0</v>
      </c>
      <c r="Q536" s="237">
        <v>0.00029999999999999997</v>
      </c>
      <c r="R536" s="237">
        <f>Q536*H536</f>
        <v>0.0065999999999999991</v>
      </c>
      <c r="S536" s="237">
        <v>0</v>
      </c>
      <c r="T536" s="238">
        <f>S536*H536</f>
        <v>0</v>
      </c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R536" s="239" t="s">
        <v>525</v>
      </c>
      <c r="AT536" s="239" t="s">
        <v>419</v>
      </c>
      <c r="AU536" s="239" t="s">
        <v>85</v>
      </c>
      <c r="AY536" s="17" t="s">
        <v>349</v>
      </c>
      <c r="BE536" s="240">
        <f>IF(N536="základní",J536,0)</f>
        <v>0</v>
      </c>
      <c r="BF536" s="240">
        <f>IF(N536="snížená",J536,0)</f>
        <v>0</v>
      </c>
      <c r="BG536" s="240">
        <f>IF(N536="zákl. přenesená",J536,0)</f>
        <v>0</v>
      </c>
      <c r="BH536" s="240">
        <f>IF(N536="sníž. přenesená",J536,0)</f>
        <v>0</v>
      </c>
      <c r="BI536" s="240">
        <f>IF(N536="nulová",J536,0)</f>
        <v>0</v>
      </c>
      <c r="BJ536" s="17" t="s">
        <v>83</v>
      </c>
      <c r="BK536" s="240">
        <f>ROUND(I536*H536,2)</f>
        <v>0</v>
      </c>
      <c r="BL536" s="17" t="s">
        <v>439</v>
      </c>
      <c r="BM536" s="239" t="s">
        <v>868</v>
      </c>
    </row>
    <row r="537" s="2" customFormat="1" ht="24.15" customHeight="1">
      <c r="A537" s="38"/>
      <c r="B537" s="39"/>
      <c r="C537" s="228" t="s">
        <v>869</v>
      </c>
      <c r="D537" s="228" t="s">
        <v>351</v>
      </c>
      <c r="E537" s="229" t="s">
        <v>870</v>
      </c>
      <c r="F537" s="230" t="s">
        <v>871</v>
      </c>
      <c r="G537" s="231" t="s">
        <v>422</v>
      </c>
      <c r="H537" s="232">
        <v>5.5</v>
      </c>
      <c r="I537" s="233"/>
      <c r="J537" s="234">
        <f>ROUND(I537*H537,2)</f>
        <v>0</v>
      </c>
      <c r="K537" s="230" t="s">
        <v>355</v>
      </c>
      <c r="L537" s="44"/>
      <c r="M537" s="235" t="s">
        <v>1</v>
      </c>
      <c r="N537" s="236" t="s">
        <v>41</v>
      </c>
      <c r="O537" s="91"/>
      <c r="P537" s="237">
        <f>O537*H537</f>
        <v>0</v>
      </c>
      <c r="Q537" s="237">
        <v>0</v>
      </c>
      <c r="R537" s="237">
        <f>Q537*H537</f>
        <v>0</v>
      </c>
      <c r="S537" s="237">
        <v>0</v>
      </c>
      <c r="T537" s="238">
        <f>S537*H537</f>
        <v>0</v>
      </c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R537" s="239" t="s">
        <v>439</v>
      </c>
      <c r="AT537" s="239" t="s">
        <v>351</v>
      </c>
      <c r="AU537" s="239" t="s">
        <v>85</v>
      </c>
      <c r="AY537" s="17" t="s">
        <v>349</v>
      </c>
      <c r="BE537" s="240">
        <f>IF(N537="základní",J537,0)</f>
        <v>0</v>
      </c>
      <c r="BF537" s="240">
        <f>IF(N537="snížená",J537,0)</f>
        <v>0</v>
      </c>
      <c r="BG537" s="240">
        <f>IF(N537="zákl. přenesená",J537,0)</f>
        <v>0</v>
      </c>
      <c r="BH537" s="240">
        <f>IF(N537="sníž. přenesená",J537,0)</f>
        <v>0</v>
      </c>
      <c r="BI537" s="240">
        <f>IF(N537="nulová",J537,0)</f>
        <v>0</v>
      </c>
      <c r="BJ537" s="17" t="s">
        <v>83</v>
      </c>
      <c r="BK537" s="240">
        <f>ROUND(I537*H537,2)</f>
        <v>0</v>
      </c>
      <c r="BL537" s="17" t="s">
        <v>439</v>
      </c>
      <c r="BM537" s="239" t="s">
        <v>872</v>
      </c>
    </row>
    <row r="538" s="13" customFormat="1">
      <c r="A538" s="13"/>
      <c r="B538" s="241"/>
      <c r="C538" s="242"/>
      <c r="D538" s="243" t="s">
        <v>358</v>
      </c>
      <c r="E538" s="244" t="s">
        <v>1</v>
      </c>
      <c r="F538" s="245" t="s">
        <v>863</v>
      </c>
      <c r="G538" s="242"/>
      <c r="H538" s="244" t="s">
        <v>1</v>
      </c>
      <c r="I538" s="246"/>
      <c r="J538" s="242"/>
      <c r="K538" s="242"/>
      <c r="L538" s="247"/>
      <c r="M538" s="248"/>
      <c r="N538" s="249"/>
      <c r="O538" s="249"/>
      <c r="P538" s="249"/>
      <c r="Q538" s="249"/>
      <c r="R538" s="249"/>
      <c r="S538" s="249"/>
      <c r="T538" s="250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51" t="s">
        <v>358</v>
      </c>
      <c r="AU538" s="251" t="s">
        <v>85</v>
      </c>
      <c r="AV538" s="13" t="s">
        <v>83</v>
      </c>
      <c r="AW538" s="13" t="s">
        <v>32</v>
      </c>
      <c r="AX538" s="13" t="s">
        <v>76</v>
      </c>
      <c r="AY538" s="251" t="s">
        <v>349</v>
      </c>
    </row>
    <row r="539" s="14" customFormat="1">
      <c r="A539" s="14"/>
      <c r="B539" s="252"/>
      <c r="C539" s="253"/>
      <c r="D539" s="243" t="s">
        <v>358</v>
      </c>
      <c r="E539" s="263" t="s">
        <v>1</v>
      </c>
      <c r="F539" s="254" t="s">
        <v>873</v>
      </c>
      <c r="G539" s="253"/>
      <c r="H539" s="256">
        <v>5.5</v>
      </c>
      <c r="I539" s="257"/>
      <c r="J539" s="253"/>
      <c r="K539" s="253"/>
      <c r="L539" s="258"/>
      <c r="M539" s="259"/>
      <c r="N539" s="260"/>
      <c r="O539" s="260"/>
      <c r="P539" s="260"/>
      <c r="Q539" s="260"/>
      <c r="R539" s="260"/>
      <c r="S539" s="260"/>
      <c r="T539" s="261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62" t="s">
        <v>358</v>
      </c>
      <c r="AU539" s="262" t="s">
        <v>85</v>
      </c>
      <c r="AV539" s="14" t="s">
        <v>85</v>
      </c>
      <c r="AW539" s="14" t="s">
        <v>32</v>
      </c>
      <c r="AX539" s="14" t="s">
        <v>76</v>
      </c>
      <c r="AY539" s="262" t="s">
        <v>349</v>
      </c>
    </row>
    <row r="540" s="15" customFormat="1">
      <c r="A540" s="15"/>
      <c r="B540" s="264"/>
      <c r="C540" s="265"/>
      <c r="D540" s="243" t="s">
        <v>358</v>
      </c>
      <c r="E540" s="266" t="s">
        <v>1</v>
      </c>
      <c r="F540" s="267" t="s">
        <v>377</v>
      </c>
      <c r="G540" s="265"/>
      <c r="H540" s="268">
        <v>5.5</v>
      </c>
      <c r="I540" s="269"/>
      <c r="J540" s="265"/>
      <c r="K540" s="265"/>
      <c r="L540" s="270"/>
      <c r="M540" s="271"/>
      <c r="N540" s="272"/>
      <c r="O540" s="272"/>
      <c r="P540" s="272"/>
      <c r="Q540" s="272"/>
      <c r="R540" s="272"/>
      <c r="S540" s="272"/>
      <c r="T540" s="273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T540" s="274" t="s">
        <v>358</v>
      </c>
      <c r="AU540" s="274" t="s">
        <v>85</v>
      </c>
      <c r="AV540" s="15" t="s">
        <v>356</v>
      </c>
      <c r="AW540" s="15" t="s">
        <v>32</v>
      </c>
      <c r="AX540" s="15" t="s">
        <v>83</v>
      </c>
      <c r="AY540" s="274" t="s">
        <v>349</v>
      </c>
    </row>
    <row r="541" s="2" customFormat="1" ht="21.75" customHeight="1">
      <c r="A541" s="38"/>
      <c r="B541" s="39"/>
      <c r="C541" s="275" t="s">
        <v>874</v>
      </c>
      <c r="D541" s="275" t="s">
        <v>419</v>
      </c>
      <c r="E541" s="276" t="s">
        <v>875</v>
      </c>
      <c r="F541" s="277" t="s">
        <v>876</v>
      </c>
      <c r="G541" s="278" t="s">
        <v>422</v>
      </c>
      <c r="H541" s="279">
        <v>6.5999999999999996</v>
      </c>
      <c r="I541" s="280"/>
      <c r="J541" s="281">
        <f>ROUND(I541*H541,2)</f>
        <v>0</v>
      </c>
      <c r="K541" s="277" t="s">
        <v>355</v>
      </c>
      <c r="L541" s="282"/>
      <c r="M541" s="283" t="s">
        <v>1</v>
      </c>
      <c r="N541" s="284" t="s">
        <v>41</v>
      </c>
      <c r="O541" s="91"/>
      <c r="P541" s="237">
        <f>O541*H541</f>
        <v>0</v>
      </c>
      <c r="Q541" s="237">
        <v>0.00125</v>
      </c>
      <c r="R541" s="237">
        <f>Q541*H541</f>
        <v>0.0082500000000000004</v>
      </c>
      <c r="S541" s="237">
        <v>0</v>
      </c>
      <c r="T541" s="238">
        <f>S541*H541</f>
        <v>0</v>
      </c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R541" s="239" t="s">
        <v>525</v>
      </c>
      <c r="AT541" s="239" t="s">
        <v>419</v>
      </c>
      <c r="AU541" s="239" t="s">
        <v>85</v>
      </c>
      <c r="AY541" s="17" t="s">
        <v>349</v>
      </c>
      <c r="BE541" s="240">
        <f>IF(N541="základní",J541,0)</f>
        <v>0</v>
      </c>
      <c r="BF541" s="240">
        <f>IF(N541="snížená",J541,0)</f>
        <v>0</v>
      </c>
      <c r="BG541" s="240">
        <f>IF(N541="zákl. přenesená",J541,0)</f>
        <v>0</v>
      </c>
      <c r="BH541" s="240">
        <f>IF(N541="sníž. přenesená",J541,0)</f>
        <v>0</v>
      </c>
      <c r="BI541" s="240">
        <f>IF(N541="nulová",J541,0)</f>
        <v>0</v>
      </c>
      <c r="BJ541" s="17" t="s">
        <v>83</v>
      </c>
      <c r="BK541" s="240">
        <f>ROUND(I541*H541,2)</f>
        <v>0</v>
      </c>
      <c r="BL541" s="17" t="s">
        <v>439</v>
      </c>
      <c r="BM541" s="239" t="s">
        <v>877</v>
      </c>
    </row>
    <row r="542" s="14" customFormat="1">
      <c r="A542" s="14"/>
      <c r="B542" s="252"/>
      <c r="C542" s="253"/>
      <c r="D542" s="243" t="s">
        <v>358</v>
      </c>
      <c r="E542" s="253"/>
      <c r="F542" s="254" t="s">
        <v>878</v>
      </c>
      <c r="G542" s="253"/>
      <c r="H542" s="256">
        <v>6.5999999999999996</v>
      </c>
      <c r="I542" s="257"/>
      <c r="J542" s="253"/>
      <c r="K542" s="253"/>
      <c r="L542" s="258"/>
      <c r="M542" s="259"/>
      <c r="N542" s="260"/>
      <c r="O542" s="260"/>
      <c r="P542" s="260"/>
      <c r="Q542" s="260"/>
      <c r="R542" s="260"/>
      <c r="S542" s="260"/>
      <c r="T542" s="261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T542" s="262" t="s">
        <v>358</v>
      </c>
      <c r="AU542" s="262" t="s">
        <v>85</v>
      </c>
      <c r="AV542" s="14" t="s">
        <v>85</v>
      </c>
      <c r="AW542" s="14" t="s">
        <v>4</v>
      </c>
      <c r="AX542" s="14" t="s">
        <v>83</v>
      </c>
      <c r="AY542" s="262" t="s">
        <v>349</v>
      </c>
    </row>
    <row r="543" s="2" customFormat="1" ht="16.5" customHeight="1">
      <c r="A543" s="38"/>
      <c r="B543" s="39"/>
      <c r="C543" s="275" t="s">
        <v>879</v>
      </c>
      <c r="D543" s="275" t="s">
        <v>419</v>
      </c>
      <c r="E543" s="276" t="s">
        <v>880</v>
      </c>
      <c r="F543" s="277" t="s">
        <v>881</v>
      </c>
      <c r="G543" s="278" t="s">
        <v>416</v>
      </c>
      <c r="H543" s="279">
        <v>26.399999999999999</v>
      </c>
      <c r="I543" s="280"/>
      <c r="J543" s="281">
        <f>ROUND(I543*H543,2)</f>
        <v>0</v>
      </c>
      <c r="K543" s="277" t="s">
        <v>355</v>
      </c>
      <c r="L543" s="282"/>
      <c r="M543" s="283" t="s">
        <v>1</v>
      </c>
      <c r="N543" s="284" t="s">
        <v>41</v>
      </c>
      <c r="O543" s="91"/>
      <c r="P543" s="237">
        <f>O543*H543</f>
        <v>0</v>
      </c>
      <c r="Q543" s="237">
        <v>0.00025999999999999998</v>
      </c>
      <c r="R543" s="237">
        <f>Q543*H543</f>
        <v>0.0068639999999999994</v>
      </c>
      <c r="S543" s="237">
        <v>0</v>
      </c>
      <c r="T543" s="238">
        <f>S543*H543</f>
        <v>0</v>
      </c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R543" s="239" t="s">
        <v>525</v>
      </c>
      <c r="AT543" s="239" t="s">
        <v>419</v>
      </c>
      <c r="AU543" s="239" t="s">
        <v>85</v>
      </c>
      <c r="AY543" s="17" t="s">
        <v>349</v>
      </c>
      <c r="BE543" s="240">
        <f>IF(N543="základní",J543,0)</f>
        <v>0</v>
      </c>
      <c r="BF543" s="240">
        <f>IF(N543="snížená",J543,0)</f>
        <v>0</v>
      </c>
      <c r="BG543" s="240">
        <f>IF(N543="zákl. přenesená",J543,0)</f>
        <v>0</v>
      </c>
      <c r="BH543" s="240">
        <f>IF(N543="sníž. přenesená",J543,0)</f>
        <v>0</v>
      </c>
      <c r="BI543" s="240">
        <f>IF(N543="nulová",J543,0)</f>
        <v>0</v>
      </c>
      <c r="BJ543" s="17" t="s">
        <v>83</v>
      </c>
      <c r="BK543" s="240">
        <f>ROUND(I543*H543,2)</f>
        <v>0</v>
      </c>
      <c r="BL543" s="17" t="s">
        <v>439</v>
      </c>
      <c r="BM543" s="239" t="s">
        <v>882</v>
      </c>
    </row>
    <row r="544" s="14" customFormat="1">
      <c r="A544" s="14"/>
      <c r="B544" s="252"/>
      <c r="C544" s="253"/>
      <c r="D544" s="243" t="s">
        <v>358</v>
      </c>
      <c r="E544" s="253"/>
      <c r="F544" s="254" t="s">
        <v>883</v>
      </c>
      <c r="G544" s="253"/>
      <c r="H544" s="256">
        <v>26.399999999999999</v>
      </c>
      <c r="I544" s="257"/>
      <c r="J544" s="253"/>
      <c r="K544" s="253"/>
      <c r="L544" s="258"/>
      <c r="M544" s="259"/>
      <c r="N544" s="260"/>
      <c r="O544" s="260"/>
      <c r="P544" s="260"/>
      <c r="Q544" s="260"/>
      <c r="R544" s="260"/>
      <c r="S544" s="260"/>
      <c r="T544" s="261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T544" s="262" t="s">
        <v>358</v>
      </c>
      <c r="AU544" s="262" t="s">
        <v>85</v>
      </c>
      <c r="AV544" s="14" t="s">
        <v>85</v>
      </c>
      <c r="AW544" s="14" t="s">
        <v>4</v>
      </c>
      <c r="AX544" s="14" t="s">
        <v>83</v>
      </c>
      <c r="AY544" s="262" t="s">
        <v>349</v>
      </c>
    </row>
    <row r="545" s="2" customFormat="1" ht="24.15" customHeight="1">
      <c r="A545" s="38"/>
      <c r="B545" s="39"/>
      <c r="C545" s="228" t="s">
        <v>884</v>
      </c>
      <c r="D545" s="228" t="s">
        <v>351</v>
      </c>
      <c r="E545" s="229" t="s">
        <v>885</v>
      </c>
      <c r="F545" s="230" t="s">
        <v>886</v>
      </c>
      <c r="G545" s="231" t="s">
        <v>422</v>
      </c>
      <c r="H545" s="232">
        <v>14</v>
      </c>
      <c r="I545" s="233"/>
      <c r="J545" s="234">
        <f>ROUND(I545*H545,2)</f>
        <v>0</v>
      </c>
      <c r="K545" s="230" t="s">
        <v>355</v>
      </c>
      <c r="L545" s="44"/>
      <c r="M545" s="235" t="s">
        <v>1</v>
      </c>
      <c r="N545" s="236" t="s">
        <v>41</v>
      </c>
      <c r="O545" s="91"/>
      <c r="P545" s="237">
        <f>O545*H545</f>
        <v>0</v>
      </c>
      <c r="Q545" s="237">
        <v>0</v>
      </c>
      <c r="R545" s="237">
        <f>Q545*H545</f>
        <v>0</v>
      </c>
      <c r="S545" s="237">
        <v>0</v>
      </c>
      <c r="T545" s="238">
        <f>S545*H545</f>
        <v>0</v>
      </c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R545" s="239" t="s">
        <v>439</v>
      </c>
      <c r="AT545" s="239" t="s">
        <v>351</v>
      </c>
      <c r="AU545" s="239" t="s">
        <v>85</v>
      </c>
      <c r="AY545" s="17" t="s">
        <v>349</v>
      </c>
      <c r="BE545" s="240">
        <f>IF(N545="základní",J545,0)</f>
        <v>0</v>
      </c>
      <c r="BF545" s="240">
        <f>IF(N545="snížená",J545,0)</f>
        <v>0</v>
      </c>
      <c r="BG545" s="240">
        <f>IF(N545="zákl. přenesená",J545,0)</f>
        <v>0</v>
      </c>
      <c r="BH545" s="240">
        <f>IF(N545="sníž. přenesená",J545,0)</f>
        <v>0</v>
      </c>
      <c r="BI545" s="240">
        <f>IF(N545="nulová",J545,0)</f>
        <v>0</v>
      </c>
      <c r="BJ545" s="17" t="s">
        <v>83</v>
      </c>
      <c r="BK545" s="240">
        <f>ROUND(I545*H545,2)</f>
        <v>0</v>
      </c>
      <c r="BL545" s="17" t="s">
        <v>439</v>
      </c>
      <c r="BM545" s="239" t="s">
        <v>887</v>
      </c>
    </row>
    <row r="546" s="13" customFormat="1">
      <c r="A546" s="13"/>
      <c r="B546" s="241"/>
      <c r="C546" s="242"/>
      <c r="D546" s="243" t="s">
        <v>358</v>
      </c>
      <c r="E546" s="244" t="s">
        <v>1</v>
      </c>
      <c r="F546" s="245" t="s">
        <v>888</v>
      </c>
      <c r="G546" s="242"/>
      <c r="H546" s="244" t="s">
        <v>1</v>
      </c>
      <c r="I546" s="246"/>
      <c r="J546" s="242"/>
      <c r="K546" s="242"/>
      <c r="L546" s="247"/>
      <c r="M546" s="248"/>
      <c r="N546" s="249"/>
      <c r="O546" s="249"/>
      <c r="P546" s="249"/>
      <c r="Q546" s="249"/>
      <c r="R546" s="249"/>
      <c r="S546" s="249"/>
      <c r="T546" s="250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51" t="s">
        <v>358</v>
      </c>
      <c r="AU546" s="251" t="s">
        <v>85</v>
      </c>
      <c r="AV546" s="13" t="s">
        <v>83</v>
      </c>
      <c r="AW546" s="13" t="s">
        <v>32</v>
      </c>
      <c r="AX546" s="13" t="s">
        <v>76</v>
      </c>
      <c r="AY546" s="251" t="s">
        <v>349</v>
      </c>
    </row>
    <row r="547" s="14" customFormat="1">
      <c r="A547" s="14"/>
      <c r="B547" s="252"/>
      <c r="C547" s="253"/>
      <c r="D547" s="243" t="s">
        <v>358</v>
      </c>
      <c r="E547" s="263" t="s">
        <v>1</v>
      </c>
      <c r="F547" s="254" t="s">
        <v>889</v>
      </c>
      <c r="G547" s="253"/>
      <c r="H547" s="256">
        <v>14</v>
      </c>
      <c r="I547" s="257"/>
      <c r="J547" s="253"/>
      <c r="K547" s="253"/>
      <c r="L547" s="258"/>
      <c r="M547" s="259"/>
      <c r="N547" s="260"/>
      <c r="O547" s="260"/>
      <c r="P547" s="260"/>
      <c r="Q547" s="260"/>
      <c r="R547" s="260"/>
      <c r="S547" s="260"/>
      <c r="T547" s="261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T547" s="262" t="s">
        <v>358</v>
      </c>
      <c r="AU547" s="262" t="s">
        <v>85</v>
      </c>
      <c r="AV547" s="14" t="s">
        <v>85</v>
      </c>
      <c r="AW547" s="14" t="s">
        <v>32</v>
      </c>
      <c r="AX547" s="14" t="s">
        <v>76</v>
      </c>
      <c r="AY547" s="262" t="s">
        <v>349</v>
      </c>
    </row>
    <row r="548" s="15" customFormat="1">
      <c r="A548" s="15"/>
      <c r="B548" s="264"/>
      <c r="C548" s="265"/>
      <c r="D548" s="243" t="s">
        <v>358</v>
      </c>
      <c r="E548" s="266" t="s">
        <v>1</v>
      </c>
      <c r="F548" s="267" t="s">
        <v>377</v>
      </c>
      <c r="G548" s="265"/>
      <c r="H548" s="268">
        <v>14</v>
      </c>
      <c r="I548" s="269"/>
      <c r="J548" s="265"/>
      <c r="K548" s="265"/>
      <c r="L548" s="270"/>
      <c r="M548" s="271"/>
      <c r="N548" s="272"/>
      <c r="O548" s="272"/>
      <c r="P548" s="272"/>
      <c r="Q548" s="272"/>
      <c r="R548" s="272"/>
      <c r="S548" s="272"/>
      <c r="T548" s="273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T548" s="274" t="s">
        <v>358</v>
      </c>
      <c r="AU548" s="274" t="s">
        <v>85</v>
      </c>
      <c r="AV548" s="15" t="s">
        <v>356</v>
      </c>
      <c r="AW548" s="15" t="s">
        <v>32</v>
      </c>
      <c r="AX548" s="15" t="s">
        <v>83</v>
      </c>
      <c r="AY548" s="274" t="s">
        <v>349</v>
      </c>
    </row>
    <row r="549" s="2" customFormat="1" ht="16.5" customHeight="1">
      <c r="A549" s="38"/>
      <c r="B549" s="39"/>
      <c r="C549" s="275" t="s">
        <v>890</v>
      </c>
      <c r="D549" s="275" t="s">
        <v>419</v>
      </c>
      <c r="E549" s="276" t="s">
        <v>891</v>
      </c>
      <c r="F549" s="277" t="s">
        <v>892</v>
      </c>
      <c r="G549" s="278" t="s">
        <v>422</v>
      </c>
      <c r="H549" s="279">
        <v>16.800000000000001</v>
      </c>
      <c r="I549" s="280"/>
      <c r="J549" s="281">
        <f>ROUND(I549*H549,2)</f>
        <v>0</v>
      </c>
      <c r="K549" s="277" t="s">
        <v>355</v>
      </c>
      <c r="L549" s="282"/>
      <c r="M549" s="283" t="s">
        <v>1</v>
      </c>
      <c r="N549" s="284" t="s">
        <v>41</v>
      </c>
      <c r="O549" s="91"/>
      <c r="P549" s="237">
        <f>O549*H549</f>
        <v>0</v>
      </c>
      <c r="Q549" s="237">
        <v>0.00069999999999999999</v>
      </c>
      <c r="R549" s="237">
        <f>Q549*H549</f>
        <v>0.01176</v>
      </c>
      <c r="S549" s="237">
        <v>0</v>
      </c>
      <c r="T549" s="238">
        <f>S549*H549</f>
        <v>0</v>
      </c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R549" s="239" t="s">
        <v>525</v>
      </c>
      <c r="AT549" s="239" t="s">
        <v>419</v>
      </c>
      <c r="AU549" s="239" t="s">
        <v>85</v>
      </c>
      <c r="AY549" s="17" t="s">
        <v>349</v>
      </c>
      <c r="BE549" s="240">
        <f>IF(N549="základní",J549,0)</f>
        <v>0</v>
      </c>
      <c r="BF549" s="240">
        <f>IF(N549="snížená",J549,0)</f>
        <v>0</v>
      </c>
      <c r="BG549" s="240">
        <f>IF(N549="zákl. přenesená",J549,0)</f>
        <v>0</v>
      </c>
      <c r="BH549" s="240">
        <f>IF(N549="sníž. přenesená",J549,0)</f>
        <v>0</v>
      </c>
      <c r="BI549" s="240">
        <f>IF(N549="nulová",J549,0)</f>
        <v>0</v>
      </c>
      <c r="BJ549" s="17" t="s">
        <v>83</v>
      </c>
      <c r="BK549" s="240">
        <f>ROUND(I549*H549,2)</f>
        <v>0</v>
      </c>
      <c r="BL549" s="17" t="s">
        <v>439</v>
      </c>
      <c r="BM549" s="239" t="s">
        <v>893</v>
      </c>
    </row>
    <row r="550" s="14" customFormat="1">
      <c r="A550" s="14"/>
      <c r="B550" s="252"/>
      <c r="C550" s="253"/>
      <c r="D550" s="243" t="s">
        <v>358</v>
      </c>
      <c r="E550" s="253"/>
      <c r="F550" s="254" t="s">
        <v>894</v>
      </c>
      <c r="G550" s="253"/>
      <c r="H550" s="256">
        <v>16.800000000000001</v>
      </c>
      <c r="I550" s="257"/>
      <c r="J550" s="253"/>
      <c r="K550" s="253"/>
      <c r="L550" s="258"/>
      <c r="M550" s="259"/>
      <c r="N550" s="260"/>
      <c r="O550" s="260"/>
      <c r="P550" s="260"/>
      <c r="Q550" s="260"/>
      <c r="R550" s="260"/>
      <c r="S550" s="260"/>
      <c r="T550" s="261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T550" s="262" t="s">
        <v>358</v>
      </c>
      <c r="AU550" s="262" t="s">
        <v>85</v>
      </c>
      <c r="AV550" s="14" t="s">
        <v>85</v>
      </c>
      <c r="AW550" s="14" t="s">
        <v>4</v>
      </c>
      <c r="AX550" s="14" t="s">
        <v>83</v>
      </c>
      <c r="AY550" s="262" t="s">
        <v>349</v>
      </c>
    </row>
    <row r="551" s="2" customFormat="1" ht="24.15" customHeight="1">
      <c r="A551" s="38"/>
      <c r="B551" s="39"/>
      <c r="C551" s="228" t="s">
        <v>895</v>
      </c>
      <c r="D551" s="228" t="s">
        <v>351</v>
      </c>
      <c r="E551" s="229" t="s">
        <v>896</v>
      </c>
      <c r="F551" s="230" t="s">
        <v>897</v>
      </c>
      <c r="G551" s="231" t="s">
        <v>399</v>
      </c>
      <c r="H551" s="232">
        <v>0.033000000000000002</v>
      </c>
      <c r="I551" s="233"/>
      <c r="J551" s="234">
        <f>ROUND(I551*H551,2)</f>
        <v>0</v>
      </c>
      <c r="K551" s="230" t="s">
        <v>355</v>
      </c>
      <c r="L551" s="44"/>
      <c r="M551" s="235" t="s">
        <v>1</v>
      </c>
      <c r="N551" s="236" t="s">
        <v>41</v>
      </c>
      <c r="O551" s="91"/>
      <c r="P551" s="237">
        <f>O551*H551</f>
        <v>0</v>
      </c>
      <c r="Q551" s="237">
        <v>0</v>
      </c>
      <c r="R551" s="237">
        <f>Q551*H551</f>
        <v>0</v>
      </c>
      <c r="S551" s="237">
        <v>0</v>
      </c>
      <c r="T551" s="238">
        <f>S551*H551</f>
        <v>0</v>
      </c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R551" s="239" t="s">
        <v>439</v>
      </c>
      <c r="AT551" s="239" t="s">
        <v>351</v>
      </c>
      <c r="AU551" s="239" t="s">
        <v>85</v>
      </c>
      <c r="AY551" s="17" t="s">
        <v>349</v>
      </c>
      <c r="BE551" s="240">
        <f>IF(N551="základní",J551,0)</f>
        <v>0</v>
      </c>
      <c r="BF551" s="240">
        <f>IF(N551="snížená",J551,0)</f>
        <v>0</v>
      </c>
      <c r="BG551" s="240">
        <f>IF(N551="zákl. přenesená",J551,0)</f>
        <v>0</v>
      </c>
      <c r="BH551" s="240">
        <f>IF(N551="sníž. přenesená",J551,0)</f>
        <v>0</v>
      </c>
      <c r="BI551" s="240">
        <f>IF(N551="nulová",J551,0)</f>
        <v>0</v>
      </c>
      <c r="BJ551" s="17" t="s">
        <v>83</v>
      </c>
      <c r="BK551" s="240">
        <f>ROUND(I551*H551,2)</f>
        <v>0</v>
      </c>
      <c r="BL551" s="17" t="s">
        <v>439</v>
      </c>
      <c r="BM551" s="239" t="s">
        <v>898</v>
      </c>
    </row>
    <row r="552" s="12" customFormat="1" ht="22.8" customHeight="1">
      <c r="A552" s="12"/>
      <c r="B552" s="212"/>
      <c r="C552" s="213"/>
      <c r="D552" s="214" t="s">
        <v>75</v>
      </c>
      <c r="E552" s="226" t="s">
        <v>899</v>
      </c>
      <c r="F552" s="226" t="s">
        <v>900</v>
      </c>
      <c r="G552" s="213"/>
      <c r="H552" s="213"/>
      <c r="I552" s="216"/>
      <c r="J552" s="227">
        <f>BK552</f>
        <v>0</v>
      </c>
      <c r="K552" s="213"/>
      <c r="L552" s="218"/>
      <c r="M552" s="219"/>
      <c r="N552" s="220"/>
      <c r="O552" s="220"/>
      <c r="P552" s="221">
        <f>SUM(P553:P580)</f>
        <v>0</v>
      </c>
      <c r="Q552" s="220"/>
      <c r="R552" s="221">
        <f>SUM(R553:R580)</f>
        <v>26.476511389999999</v>
      </c>
      <c r="S552" s="220"/>
      <c r="T552" s="222">
        <f>SUM(T553:T580)</f>
        <v>0</v>
      </c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R552" s="223" t="s">
        <v>85</v>
      </c>
      <c r="AT552" s="224" t="s">
        <v>75</v>
      </c>
      <c r="AU552" s="224" t="s">
        <v>83</v>
      </c>
      <c r="AY552" s="223" t="s">
        <v>349</v>
      </c>
      <c r="BK552" s="225">
        <f>SUM(BK553:BK580)</f>
        <v>0</v>
      </c>
    </row>
    <row r="553" s="2" customFormat="1" ht="33" customHeight="1">
      <c r="A553" s="38"/>
      <c r="B553" s="39"/>
      <c r="C553" s="228" t="s">
        <v>901</v>
      </c>
      <c r="D553" s="228" t="s">
        <v>351</v>
      </c>
      <c r="E553" s="229" t="s">
        <v>902</v>
      </c>
      <c r="F553" s="230" t="s">
        <v>903</v>
      </c>
      <c r="G553" s="231" t="s">
        <v>354</v>
      </c>
      <c r="H553" s="232">
        <v>579.40999999999997</v>
      </c>
      <c r="I553" s="233"/>
      <c r="J553" s="234">
        <f>ROUND(I553*H553,2)</f>
        <v>0</v>
      </c>
      <c r="K553" s="230" t="s">
        <v>355</v>
      </c>
      <c r="L553" s="44"/>
      <c r="M553" s="235" t="s">
        <v>1</v>
      </c>
      <c r="N553" s="236" t="s">
        <v>41</v>
      </c>
      <c r="O553" s="91"/>
      <c r="P553" s="237">
        <f>O553*H553</f>
        <v>0</v>
      </c>
      <c r="Q553" s="237">
        <v>0.03415</v>
      </c>
      <c r="R553" s="237">
        <f>Q553*H553</f>
        <v>19.786851499999997</v>
      </c>
      <c r="S553" s="237">
        <v>0</v>
      </c>
      <c r="T553" s="238">
        <f>S553*H553</f>
        <v>0</v>
      </c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R553" s="239" t="s">
        <v>439</v>
      </c>
      <c r="AT553" s="239" t="s">
        <v>351</v>
      </c>
      <c r="AU553" s="239" t="s">
        <v>85</v>
      </c>
      <c r="AY553" s="17" t="s">
        <v>349</v>
      </c>
      <c r="BE553" s="240">
        <f>IF(N553="základní",J553,0)</f>
        <v>0</v>
      </c>
      <c r="BF553" s="240">
        <f>IF(N553="snížená",J553,0)</f>
        <v>0</v>
      </c>
      <c r="BG553" s="240">
        <f>IF(N553="zákl. přenesená",J553,0)</f>
        <v>0</v>
      </c>
      <c r="BH553" s="240">
        <f>IF(N553="sníž. přenesená",J553,0)</f>
        <v>0</v>
      </c>
      <c r="BI553" s="240">
        <f>IF(N553="nulová",J553,0)</f>
        <v>0</v>
      </c>
      <c r="BJ553" s="17" t="s">
        <v>83</v>
      </c>
      <c r="BK553" s="240">
        <f>ROUND(I553*H553,2)</f>
        <v>0</v>
      </c>
      <c r="BL553" s="17" t="s">
        <v>439</v>
      </c>
      <c r="BM553" s="239" t="s">
        <v>904</v>
      </c>
    </row>
    <row r="554" s="13" customFormat="1">
      <c r="A554" s="13"/>
      <c r="B554" s="241"/>
      <c r="C554" s="242"/>
      <c r="D554" s="243" t="s">
        <v>358</v>
      </c>
      <c r="E554" s="244" t="s">
        <v>1</v>
      </c>
      <c r="F554" s="245" t="s">
        <v>359</v>
      </c>
      <c r="G554" s="242"/>
      <c r="H554" s="244" t="s">
        <v>1</v>
      </c>
      <c r="I554" s="246"/>
      <c r="J554" s="242"/>
      <c r="K554" s="242"/>
      <c r="L554" s="247"/>
      <c r="M554" s="248"/>
      <c r="N554" s="249"/>
      <c r="O554" s="249"/>
      <c r="P554" s="249"/>
      <c r="Q554" s="249"/>
      <c r="R554" s="249"/>
      <c r="S554" s="249"/>
      <c r="T554" s="250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T554" s="251" t="s">
        <v>358</v>
      </c>
      <c r="AU554" s="251" t="s">
        <v>85</v>
      </c>
      <c r="AV554" s="13" t="s">
        <v>83</v>
      </c>
      <c r="AW554" s="13" t="s">
        <v>32</v>
      </c>
      <c r="AX554" s="13" t="s">
        <v>76</v>
      </c>
      <c r="AY554" s="251" t="s">
        <v>349</v>
      </c>
    </row>
    <row r="555" s="13" customFormat="1">
      <c r="A555" s="13"/>
      <c r="B555" s="241"/>
      <c r="C555" s="242"/>
      <c r="D555" s="243" t="s">
        <v>358</v>
      </c>
      <c r="E555" s="244" t="s">
        <v>1</v>
      </c>
      <c r="F555" s="245" t="s">
        <v>754</v>
      </c>
      <c r="G555" s="242"/>
      <c r="H555" s="244" t="s">
        <v>1</v>
      </c>
      <c r="I555" s="246"/>
      <c r="J555" s="242"/>
      <c r="K555" s="242"/>
      <c r="L555" s="247"/>
      <c r="M555" s="248"/>
      <c r="N555" s="249"/>
      <c r="O555" s="249"/>
      <c r="P555" s="249"/>
      <c r="Q555" s="249"/>
      <c r="R555" s="249"/>
      <c r="S555" s="249"/>
      <c r="T555" s="250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51" t="s">
        <v>358</v>
      </c>
      <c r="AU555" s="251" t="s">
        <v>85</v>
      </c>
      <c r="AV555" s="13" t="s">
        <v>83</v>
      </c>
      <c r="AW555" s="13" t="s">
        <v>32</v>
      </c>
      <c r="AX555" s="13" t="s">
        <v>76</v>
      </c>
      <c r="AY555" s="251" t="s">
        <v>349</v>
      </c>
    </row>
    <row r="556" s="13" customFormat="1">
      <c r="A556" s="13"/>
      <c r="B556" s="241"/>
      <c r="C556" s="242"/>
      <c r="D556" s="243" t="s">
        <v>358</v>
      </c>
      <c r="E556" s="244" t="s">
        <v>1</v>
      </c>
      <c r="F556" s="245" t="s">
        <v>789</v>
      </c>
      <c r="G556" s="242"/>
      <c r="H556" s="244" t="s">
        <v>1</v>
      </c>
      <c r="I556" s="246"/>
      <c r="J556" s="242"/>
      <c r="K556" s="242"/>
      <c r="L556" s="247"/>
      <c r="M556" s="248"/>
      <c r="N556" s="249"/>
      <c r="O556" s="249"/>
      <c r="P556" s="249"/>
      <c r="Q556" s="249"/>
      <c r="R556" s="249"/>
      <c r="S556" s="249"/>
      <c r="T556" s="250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51" t="s">
        <v>358</v>
      </c>
      <c r="AU556" s="251" t="s">
        <v>85</v>
      </c>
      <c r="AV556" s="13" t="s">
        <v>83</v>
      </c>
      <c r="AW556" s="13" t="s">
        <v>32</v>
      </c>
      <c r="AX556" s="13" t="s">
        <v>76</v>
      </c>
      <c r="AY556" s="251" t="s">
        <v>349</v>
      </c>
    </row>
    <row r="557" s="14" customFormat="1">
      <c r="A557" s="14"/>
      <c r="B557" s="252"/>
      <c r="C557" s="253"/>
      <c r="D557" s="243" t="s">
        <v>358</v>
      </c>
      <c r="E557" s="254" t="s">
        <v>1</v>
      </c>
      <c r="F557" s="255" t="s">
        <v>176</v>
      </c>
      <c r="G557" s="253"/>
      <c r="H557" s="256">
        <v>579.40999999999997</v>
      </c>
      <c r="I557" s="257"/>
      <c r="J557" s="253"/>
      <c r="K557" s="253"/>
      <c r="L557" s="258"/>
      <c r="M557" s="259"/>
      <c r="N557" s="260"/>
      <c r="O557" s="260"/>
      <c r="P557" s="260"/>
      <c r="Q557" s="260"/>
      <c r="R557" s="260"/>
      <c r="S557" s="260"/>
      <c r="T557" s="261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T557" s="262" t="s">
        <v>358</v>
      </c>
      <c r="AU557" s="262" t="s">
        <v>85</v>
      </c>
      <c r="AV557" s="14" t="s">
        <v>85</v>
      </c>
      <c r="AW557" s="14" t="s">
        <v>32</v>
      </c>
      <c r="AX557" s="14" t="s">
        <v>83</v>
      </c>
      <c r="AY557" s="262" t="s">
        <v>349</v>
      </c>
    </row>
    <row r="558" s="2" customFormat="1" ht="16.5" customHeight="1">
      <c r="A558" s="38"/>
      <c r="B558" s="39"/>
      <c r="C558" s="228" t="s">
        <v>905</v>
      </c>
      <c r="D558" s="228" t="s">
        <v>351</v>
      </c>
      <c r="E558" s="229" t="s">
        <v>906</v>
      </c>
      <c r="F558" s="230" t="s">
        <v>907</v>
      </c>
      <c r="G558" s="231" t="s">
        <v>422</v>
      </c>
      <c r="H558" s="232">
        <v>598.899</v>
      </c>
      <c r="I558" s="233"/>
      <c r="J558" s="234">
        <f>ROUND(I558*H558,2)</f>
        <v>0</v>
      </c>
      <c r="K558" s="230" t="s">
        <v>355</v>
      </c>
      <c r="L558" s="44"/>
      <c r="M558" s="235" t="s">
        <v>1</v>
      </c>
      <c r="N558" s="236" t="s">
        <v>41</v>
      </c>
      <c r="O558" s="91"/>
      <c r="P558" s="237">
        <f>O558*H558</f>
        <v>0</v>
      </c>
      <c r="Q558" s="237">
        <v>1.0000000000000001E-05</v>
      </c>
      <c r="R558" s="237">
        <f>Q558*H558</f>
        <v>0.0059889900000000005</v>
      </c>
      <c r="S558" s="237">
        <v>0</v>
      </c>
      <c r="T558" s="238">
        <f>S558*H558</f>
        <v>0</v>
      </c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R558" s="239" t="s">
        <v>439</v>
      </c>
      <c r="AT558" s="239" t="s">
        <v>351</v>
      </c>
      <c r="AU558" s="239" t="s">
        <v>85</v>
      </c>
      <c r="AY558" s="17" t="s">
        <v>349</v>
      </c>
      <c r="BE558" s="240">
        <f>IF(N558="základní",J558,0)</f>
        <v>0</v>
      </c>
      <c r="BF558" s="240">
        <f>IF(N558="snížená",J558,0)</f>
        <v>0</v>
      </c>
      <c r="BG558" s="240">
        <f>IF(N558="zákl. přenesená",J558,0)</f>
        <v>0</v>
      </c>
      <c r="BH558" s="240">
        <f>IF(N558="sníž. přenesená",J558,0)</f>
        <v>0</v>
      </c>
      <c r="BI558" s="240">
        <f>IF(N558="nulová",J558,0)</f>
        <v>0</v>
      </c>
      <c r="BJ558" s="17" t="s">
        <v>83</v>
      </c>
      <c r="BK558" s="240">
        <f>ROUND(I558*H558,2)</f>
        <v>0</v>
      </c>
      <c r="BL558" s="17" t="s">
        <v>439</v>
      </c>
      <c r="BM558" s="239" t="s">
        <v>908</v>
      </c>
    </row>
    <row r="559" s="13" customFormat="1">
      <c r="A559" s="13"/>
      <c r="B559" s="241"/>
      <c r="C559" s="242"/>
      <c r="D559" s="243" t="s">
        <v>358</v>
      </c>
      <c r="E559" s="244" t="s">
        <v>1</v>
      </c>
      <c r="F559" s="245" t="s">
        <v>359</v>
      </c>
      <c r="G559" s="242"/>
      <c r="H559" s="244" t="s">
        <v>1</v>
      </c>
      <c r="I559" s="246"/>
      <c r="J559" s="242"/>
      <c r="K559" s="242"/>
      <c r="L559" s="247"/>
      <c r="M559" s="248"/>
      <c r="N559" s="249"/>
      <c r="O559" s="249"/>
      <c r="P559" s="249"/>
      <c r="Q559" s="249"/>
      <c r="R559" s="249"/>
      <c r="S559" s="249"/>
      <c r="T559" s="250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T559" s="251" t="s">
        <v>358</v>
      </c>
      <c r="AU559" s="251" t="s">
        <v>85</v>
      </c>
      <c r="AV559" s="13" t="s">
        <v>83</v>
      </c>
      <c r="AW559" s="13" t="s">
        <v>32</v>
      </c>
      <c r="AX559" s="13" t="s">
        <v>76</v>
      </c>
      <c r="AY559" s="251" t="s">
        <v>349</v>
      </c>
    </row>
    <row r="560" s="13" customFormat="1">
      <c r="A560" s="13"/>
      <c r="B560" s="241"/>
      <c r="C560" s="242"/>
      <c r="D560" s="243" t="s">
        <v>358</v>
      </c>
      <c r="E560" s="244" t="s">
        <v>1</v>
      </c>
      <c r="F560" s="245" t="s">
        <v>762</v>
      </c>
      <c r="G560" s="242"/>
      <c r="H560" s="244" t="s">
        <v>1</v>
      </c>
      <c r="I560" s="246"/>
      <c r="J560" s="242"/>
      <c r="K560" s="242"/>
      <c r="L560" s="247"/>
      <c r="M560" s="248"/>
      <c r="N560" s="249"/>
      <c r="O560" s="249"/>
      <c r="P560" s="249"/>
      <c r="Q560" s="249"/>
      <c r="R560" s="249"/>
      <c r="S560" s="249"/>
      <c r="T560" s="250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T560" s="251" t="s">
        <v>358</v>
      </c>
      <c r="AU560" s="251" t="s">
        <v>85</v>
      </c>
      <c r="AV560" s="13" t="s">
        <v>83</v>
      </c>
      <c r="AW560" s="13" t="s">
        <v>32</v>
      </c>
      <c r="AX560" s="13" t="s">
        <v>76</v>
      </c>
      <c r="AY560" s="251" t="s">
        <v>349</v>
      </c>
    </row>
    <row r="561" s="13" customFormat="1">
      <c r="A561" s="13"/>
      <c r="B561" s="241"/>
      <c r="C561" s="242"/>
      <c r="D561" s="243" t="s">
        <v>358</v>
      </c>
      <c r="E561" s="244" t="s">
        <v>1</v>
      </c>
      <c r="F561" s="245" t="s">
        <v>763</v>
      </c>
      <c r="G561" s="242"/>
      <c r="H561" s="244" t="s">
        <v>1</v>
      </c>
      <c r="I561" s="246"/>
      <c r="J561" s="242"/>
      <c r="K561" s="242"/>
      <c r="L561" s="247"/>
      <c r="M561" s="248"/>
      <c r="N561" s="249"/>
      <c r="O561" s="249"/>
      <c r="P561" s="249"/>
      <c r="Q561" s="249"/>
      <c r="R561" s="249"/>
      <c r="S561" s="249"/>
      <c r="T561" s="250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T561" s="251" t="s">
        <v>358</v>
      </c>
      <c r="AU561" s="251" t="s">
        <v>85</v>
      </c>
      <c r="AV561" s="13" t="s">
        <v>83</v>
      </c>
      <c r="AW561" s="13" t="s">
        <v>32</v>
      </c>
      <c r="AX561" s="13" t="s">
        <v>76</v>
      </c>
      <c r="AY561" s="251" t="s">
        <v>349</v>
      </c>
    </row>
    <row r="562" s="14" customFormat="1">
      <c r="A562" s="14"/>
      <c r="B562" s="252"/>
      <c r="C562" s="253"/>
      <c r="D562" s="243" t="s">
        <v>358</v>
      </c>
      <c r="E562" s="254" t="s">
        <v>1</v>
      </c>
      <c r="F562" s="255" t="s">
        <v>178</v>
      </c>
      <c r="G562" s="253"/>
      <c r="H562" s="256">
        <v>285.19</v>
      </c>
      <c r="I562" s="257"/>
      <c r="J562" s="253"/>
      <c r="K562" s="253"/>
      <c r="L562" s="258"/>
      <c r="M562" s="259"/>
      <c r="N562" s="260"/>
      <c r="O562" s="260"/>
      <c r="P562" s="260"/>
      <c r="Q562" s="260"/>
      <c r="R562" s="260"/>
      <c r="S562" s="260"/>
      <c r="T562" s="261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T562" s="262" t="s">
        <v>358</v>
      </c>
      <c r="AU562" s="262" t="s">
        <v>85</v>
      </c>
      <c r="AV562" s="14" t="s">
        <v>85</v>
      </c>
      <c r="AW562" s="14" t="s">
        <v>32</v>
      </c>
      <c r="AX562" s="14" t="s">
        <v>83</v>
      </c>
      <c r="AY562" s="262" t="s">
        <v>349</v>
      </c>
    </row>
    <row r="563" s="14" customFormat="1">
      <c r="A563" s="14"/>
      <c r="B563" s="252"/>
      <c r="C563" s="253"/>
      <c r="D563" s="243" t="s">
        <v>358</v>
      </c>
      <c r="E563" s="253"/>
      <c r="F563" s="254" t="s">
        <v>909</v>
      </c>
      <c r="G563" s="253"/>
      <c r="H563" s="256">
        <v>598.899</v>
      </c>
      <c r="I563" s="257"/>
      <c r="J563" s="253"/>
      <c r="K563" s="253"/>
      <c r="L563" s="258"/>
      <c r="M563" s="259"/>
      <c r="N563" s="260"/>
      <c r="O563" s="260"/>
      <c r="P563" s="260"/>
      <c r="Q563" s="260"/>
      <c r="R563" s="260"/>
      <c r="S563" s="260"/>
      <c r="T563" s="261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T563" s="262" t="s">
        <v>358</v>
      </c>
      <c r="AU563" s="262" t="s">
        <v>85</v>
      </c>
      <c r="AV563" s="14" t="s">
        <v>85</v>
      </c>
      <c r="AW563" s="14" t="s">
        <v>4</v>
      </c>
      <c r="AX563" s="14" t="s">
        <v>83</v>
      </c>
      <c r="AY563" s="262" t="s">
        <v>349</v>
      </c>
    </row>
    <row r="564" s="2" customFormat="1" ht="21.75" customHeight="1">
      <c r="A564" s="38"/>
      <c r="B564" s="39"/>
      <c r="C564" s="275" t="s">
        <v>910</v>
      </c>
      <c r="D564" s="275" t="s">
        <v>419</v>
      </c>
      <c r="E564" s="276" t="s">
        <v>911</v>
      </c>
      <c r="F564" s="277" t="s">
        <v>912</v>
      </c>
      <c r="G564" s="278" t="s">
        <v>363</v>
      </c>
      <c r="H564" s="279">
        <v>1.653</v>
      </c>
      <c r="I564" s="280"/>
      <c r="J564" s="281">
        <f>ROUND(I564*H564,2)</f>
        <v>0</v>
      </c>
      <c r="K564" s="277" t="s">
        <v>355</v>
      </c>
      <c r="L564" s="282"/>
      <c r="M564" s="283" t="s">
        <v>1</v>
      </c>
      <c r="N564" s="284" t="s">
        <v>41</v>
      </c>
      <c r="O564" s="91"/>
      <c r="P564" s="237">
        <f>O564*H564</f>
        <v>0</v>
      </c>
      <c r="Q564" s="237">
        <v>0.55000000000000004</v>
      </c>
      <c r="R564" s="237">
        <f>Q564*H564</f>
        <v>0.90915000000000012</v>
      </c>
      <c r="S564" s="237">
        <v>0</v>
      </c>
      <c r="T564" s="238">
        <f>S564*H564</f>
        <v>0</v>
      </c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R564" s="239" t="s">
        <v>525</v>
      </c>
      <c r="AT564" s="239" t="s">
        <v>419</v>
      </c>
      <c r="AU564" s="239" t="s">
        <v>85</v>
      </c>
      <c r="AY564" s="17" t="s">
        <v>349</v>
      </c>
      <c r="BE564" s="240">
        <f>IF(N564="základní",J564,0)</f>
        <v>0</v>
      </c>
      <c r="BF564" s="240">
        <f>IF(N564="snížená",J564,0)</f>
        <v>0</v>
      </c>
      <c r="BG564" s="240">
        <f>IF(N564="zákl. přenesená",J564,0)</f>
        <v>0</v>
      </c>
      <c r="BH564" s="240">
        <f>IF(N564="sníž. přenesená",J564,0)</f>
        <v>0</v>
      </c>
      <c r="BI564" s="240">
        <f>IF(N564="nulová",J564,0)</f>
        <v>0</v>
      </c>
      <c r="BJ564" s="17" t="s">
        <v>83</v>
      </c>
      <c r="BK564" s="240">
        <f>ROUND(I564*H564,2)</f>
        <v>0</v>
      </c>
      <c r="BL564" s="17" t="s">
        <v>439</v>
      </c>
      <c r="BM564" s="239" t="s">
        <v>913</v>
      </c>
    </row>
    <row r="565" s="14" customFormat="1">
      <c r="A565" s="14"/>
      <c r="B565" s="252"/>
      <c r="C565" s="253"/>
      <c r="D565" s="243" t="s">
        <v>358</v>
      </c>
      <c r="E565" s="263" t="s">
        <v>1</v>
      </c>
      <c r="F565" s="254" t="s">
        <v>914</v>
      </c>
      <c r="G565" s="253"/>
      <c r="H565" s="256">
        <v>1.4370000000000001</v>
      </c>
      <c r="I565" s="257"/>
      <c r="J565" s="253"/>
      <c r="K565" s="253"/>
      <c r="L565" s="258"/>
      <c r="M565" s="259"/>
      <c r="N565" s="260"/>
      <c r="O565" s="260"/>
      <c r="P565" s="260"/>
      <c r="Q565" s="260"/>
      <c r="R565" s="260"/>
      <c r="S565" s="260"/>
      <c r="T565" s="261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T565" s="262" t="s">
        <v>358</v>
      </c>
      <c r="AU565" s="262" t="s">
        <v>85</v>
      </c>
      <c r="AV565" s="14" t="s">
        <v>85</v>
      </c>
      <c r="AW565" s="14" t="s">
        <v>32</v>
      </c>
      <c r="AX565" s="14" t="s">
        <v>76</v>
      </c>
      <c r="AY565" s="262" t="s">
        <v>349</v>
      </c>
    </row>
    <row r="566" s="15" customFormat="1">
      <c r="A566" s="15"/>
      <c r="B566" s="264"/>
      <c r="C566" s="265"/>
      <c r="D566" s="243" t="s">
        <v>358</v>
      </c>
      <c r="E566" s="266" t="s">
        <v>1</v>
      </c>
      <c r="F566" s="267" t="s">
        <v>377</v>
      </c>
      <c r="G566" s="265"/>
      <c r="H566" s="268">
        <v>1.4370000000000001</v>
      </c>
      <c r="I566" s="269"/>
      <c r="J566" s="265"/>
      <c r="K566" s="265"/>
      <c r="L566" s="270"/>
      <c r="M566" s="271"/>
      <c r="N566" s="272"/>
      <c r="O566" s="272"/>
      <c r="P566" s="272"/>
      <c r="Q566" s="272"/>
      <c r="R566" s="272"/>
      <c r="S566" s="272"/>
      <c r="T566" s="273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T566" s="274" t="s">
        <v>358</v>
      </c>
      <c r="AU566" s="274" t="s">
        <v>85</v>
      </c>
      <c r="AV566" s="15" t="s">
        <v>356</v>
      </c>
      <c r="AW566" s="15" t="s">
        <v>32</v>
      </c>
      <c r="AX566" s="15" t="s">
        <v>83</v>
      </c>
      <c r="AY566" s="274" t="s">
        <v>349</v>
      </c>
    </row>
    <row r="567" s="14" customFormat="1">
      <c r="A567" s="14"/>
      <c r="B567" s="252"/>
      <c r="C567" s="253"/>
      <c r="D567" s="243" t="s">
        <v>358</v>
      </c>
      <c r="E567" s="253"/>
      <c r="F567" s="254" t="s">
        <v>915</v>
      </c>
      <c r="G567" s="253"/>
      <c r="H567" s="256">
        <v>1.653</v>
      </c>
      <c r="I567" s="257"/>
      <c r="J567" s="253"/>
      <c r="K567" s="253"/>
      <c r="L567" s="258"/>
      <c r="M567" s="259"/>
      <c r="N567" s="260"/>
      <c r="O567" s="260"/>
      <c r="P567" s="260"/>
      <c r="Q567" s="260"/>
      <c r="R567" s="260"/>
      <c r="S567" s="260"/>
      <c r="T567" s="261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T567" s="262" t="s">
        <v>358</v>
      </c>
      <c r="AU567" s="262" t="s">
        <v>85</v>
      </c>
      <c r="AV567" s="14" t="s">
        <v>85</v>
      </c>
      <c r="AW567" s="14" t="s">
        <v>4</v>
      </c>
      <c r="AX567" s="14" t="s">
        <v>83</v>
      </c>
      <c r="AY567" s="262" t="s">
        <v>349</v>
      </c>
    </row>
    <row r="568" s="2" customFormat="1" ht="24.15" customHeight="1">
      <c r="A568" s="38"/>
      <c r="B568" s="39"/>
      <c r="C568" s="228" t="s">
        <v>916</v>
      </c>
      <c r="D568" s="228" t="s">
        <v>351</v>
      </c>
      <c r="E568" s="229" t="s">
        <v>917</v>
      </c>
      <c r="F568" s="230" t="s">
        <v>918</v>
      </c>
      <c r="G568" s="231" t="s">
        <v>354</v>
      </c>
      <c r="H568" s="232">
        <v>293.56</v>
      </c>
      <c r="I568" s="233"/>
      <c r="J568" s="234">
        <f>ROUND(I568*H568,2)</f>
        <v>0</v>
      </c>
      <c r="K568" s="230" t="s">
        <v>355</v>
      </c>
      <c r="L568" s="44"/>
      <c r="M568" s="235" t="s">
        <v>1</v>
      </c>
      <c r="N568" s="236" t="s">
        <v>41</v>
      </c>
      <c r="O568" s="91"/>
      <c r="P568" s="237">
        <f>O568*H568</f>
        <v>0</v>
      </c>
      <c r="Q568" s="237">
        <v>0.01389</v>
      </c>
      <c r="R568" s="237">
        <f>Q568*H568</f>
        <v>4.0775483999999995</v>
      </c>
      <c r="S568" s="237">
        <v>0</v>
      </c>
      <c r="T568" s="238">
        <f>S568*H568</f>
        <v>0</v>
      </c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R568" s="239" t="s">
        <v>439</v>
      </c>
      <c r="AT568" s="239" t="s">
        <v>351</v>
      </c>
      <c r="AU568" s="239" t="s">
        <v>85</v>
      </c>
      <c r="AY568" s="17" t="s">
        <v>349</v>
      </c>
      <c r="BE568" s="240">
        <f>IF(N568="základní",J568,0)</f>
        <v>0</v>
      </c>
      <c r="BF568" s="240">
        <f>IF(N568="snížená",J568,0)</f>
        <v>0</v>
      </c>
      <c r="BG568" s="240">
        <f>IF(N568="zákl. přenesená",J568,0)</f>
        <v>0</v>
      </c>
      <c r="BH568" s="240">
        <f>IF(N568="sníž. přenesená",J568,0)</f>
        <v>0</v>
      </c>
      <c r="BI568" s="240">
        <f>IF(N568="nulová",J568,0)</f>
        <v>0</v>
      </c>
      <c r="BJ568" s="17" t="s">
        <v>83</v>
      </c>
      <c r="BK568" s="240">
        <f>ROUND(I568*H568,2)</f>
        <v>0</v>
      </c>
      <c r="BL568" s="17" t="s">
        <v>439</v>
      </c>
      <c r="BM568" s="239" t="s">
        <v>919</v>
      </c>
    </row>
    <row r="569" s="13" customFormat="1">
      <c r="A569" s="13"/>
      <c r="B569" s="241"/>
      <c r="C569" s="242"/>
      <c r="D569" s="243" t="s">
        <v>358</v>
      </c>
      <c r="E569" s="244" t="s">
        <v>1</v>
      </c>
      <c r="F569" s="245" t="s">
        <v>359</v>
      </c>
      <c r="G569" s="242"/>
      <c r="H569" s="244" t="s">
        <v>1</v>
      </c>
      <c r="I569" s="246"/>
      <c r="J569" s="242"/>
      <c r="K569" s="242"/>
      <c r="L569" s="247"/>
      <c r="M569" s="248"/>
      <c r="N569" s="249"/>
      <c r="O569" s="249"/>
      <c r="P569" s="249"/>
      <c r="Q569" s="249"/>
      <c r="R569" s="249"/>
      <c r="S569" s="249"/>
      <c r="T569" s="250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51" t="s">
        <v>358</v>
      </c>
      <c r="AU569" s="251" t="s">
        <v>85</v>
      </c>
      <c r="AV569" s="13" t="s">
        <v>83</v>
      </c>
      <c r="AW569" s="13" t="s">
        <v>32</v>
      </c>
      <c r="AX569" s="13" t="s">
        <v>76</v>
      </c>
      <c r="AY569" s="251" t="s">
        <v>349</v>
      </c>
    </row>
    <row r="570" s="13" customFormat="1">
      <c r="A570" s="13"/>
      <c r="B570" s="241"/>
      <c r="C570" s="242"/>
      <c r="D570" s="243" t="s">
        <v>358</v>
      </c>
      <c r="E570" s="244" t="s">
        <v>1</v>
      </c>
      <c r="F570" s="245" t="s">
        <v>696</v>
      </c>
      <c r="G570" s="242"/>
      <c r="H570" s="244" t="s">
        <v>1</v>
      </c>
      <c r="I570" s="246"/>
      <c r="J570" s="242"/>
      <c r="K570" s="242"/>
      <c r="L570" s="247"/>
      <c r="M570" s="248"/>
      <c r="N570" s="249"/>
      <c r="O570" s="249"/>
      <c r="P570" s="249"/>
      <c r="Q570" s="249"/>
      <c r="R570" s="249"/>
      <c r="S570" s="249"/>
      <c r="T570" s="250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T570" s="251" t="s">
        <v>358</v>
      </c>
      <c r="AU570" s="251" t="s">
        <v>85</v>
      </c>
      <c r="AV570" s="13" t="s">
        <v>83</v>
      </c>
      <c r="AW570" s="13" t="s">
        <v>32</v>
      </c>
      <c r="AX570" s="13" t="s">
        <v>76</v>
      </c>
      <c r="AY570" s="251" t="s">
        <v>349</v>
      </c>
    </row>
    <row r="571" s="14" customFormat="1">
      <c r="A571" s="14"/>
      <c r="B571" s="252"/>
      <c r="C571" s="253"/>
      <c r="D571" s="243" t="s">
        <v>358</v>
      </c>
      <c r="E571" s="254" t="s">
        <v>1</v>
      </c>
      <c r="F571" s="255" t="s">
        <v>187</v>
      </c>
      <c r="G571" s="253"/>
      <c r="H571" s="256">
        <v>293.56</v>
      </c>
      <c r="I571" s="257"/>
      <c r="J571" s="253"/>
      <c r="K571" s="253"/>
      <c r="L571" s="258"/>
      <c r="M571" s="259"/>
      <c r="N571" s="260"/>
      <c r="O571" s="260"/>
      <c r="P571" s="260"/>
      <c r="Q571" s="260"/>
      <c r="R571" s="260"/>
      <c r="S571" s="260"/>
      <c r="T571" s="261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T571" s="262" t="s">
        <v>358</v>
      </c>
      <c r="AU571" s="262" t="s">
        <v>85</v>
      </c>
      <c r="AV571" s="14" t="s">
        <v>85</v>
      </c>
      <c r="AW571" s="14" t="s">
        <v>32</v>
      </c>
      <c r="AX571" s="14" t="s">
        <v>83</v>
      </c>
      <c r="AY571" s="262" t="s">
        <v>349</v>
      </c>
    </row>
    <row r="572" s="2" customFormat="1" ht="24.15" customHeight="1">
      <c r="A572" s="38"/>
      <c r="B572" s="39"/>
      <c r="C572" s="228" t="s">
        <v>920</v>
      </c>
      <c r="D572" s="228" t="s">
        <v>351</v>
      </c>
      <c r="E572" s="229" t="s">
        <v>921</v>
      </c>
      <c r="F572" s="230" t="s">
        <v>922</v>
      </c>
      <c r="G572" s="231" t="s">
        <v>354</v>
      </c>
      <c r="H572" s="232">
        <v>49.75</v>
      </c>
      <c r="I572" s="233"/>
      <c r="J572" s="234">
        <f>ROUND(I572*H572,2)</f>
        <v>0</v>
      </c>
      <c r="K572" s="230" t="s">
        <v>355</v>
      </c>
      <c r="L572" s="44"/>
      <c r="M572" s="235" t="s">
        <v>1</v>
      </c>
      <c r="N572" s="236" t="s">
        <v>41</v>
      </c>
      <c r="O572" s="91"/>
      <c r="P572" s="237">
        <f>O572*H572</f>
        <v>0</v>
      </c>
      <c r="Q572" s="237">
        <v>0.034110000000000001</v>
      </c>
      <c r="R572" s="237">
        <f>Q572*H572</f>
        <v>1.6969725</v>
      </c>
      <c r="S572" s="237">
        <v>0</v>
      </c>
      <c r="T572" s="238">
        <f>S572*H572</f>
        <v>0</v>
      </c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R572" s="239" t="s">
        <v>439</v>
      </c>
      <c r="AT572" s="239" t="s">
        <v>351</v>
      </c>
      <c r="AU572" s="239" t="s">
        <v>85</v>
      </c>
      <c r="AY572" s="17" t="s">
        <v>349</v>
      </c>
      <c r="BE572" s="240">
        <f>IF(N572="základní",J572,0)</f>
        <v>0</v>
      </c>
      <c r="BF572" s="240">
        <f>IF(N572="snížená",J572,0)</f>
        <v>0</v>
      </c>
      <c r="BG572" s="240">
        <f>IF(N572="zákl. přenesená",J572,0)</f>
        <v>0</v>
      </c>
      <c r="BH572" s="240">
        <f>IF(N572="sníž. přenesená",J572,0)</f>
        <v>0</v>
      </c>
      <c r="BI572" s="240">
        <f>IF(N572="nulová",J572,0)</f>
        <v>0</v>
      </c>
      <c r="BJ572" s="17" t="s">
        <v>83</v>
      </c>
      <c r="BK572" s="240">
        <f>ROUND(I572*H572,2)</f>
        <v>0</v>
      </c>
      <c r="BL572" s="17" t="s">
        <v>439</v>
      </c>
      <c r="BM572" s="239" t="s">
        <v>923</v>
      </c>
    </row>
    <row r="573" s="13" customFormat="1">
      <c r="A573" s="13"/>
      <c r="B573" s="241"/>
      <c r="C573" s="242"/>
      <c r="D573" s="243" t="s">
        <v>358</v>
      </c>
      <c r="E573" s="244" t="s">
        <v>1</v>
      </c>
      <c r="F573" s="245" t="s">
        <v>924</v>
      </c>
      <c r="G573" s="242"/>
      <c r="H573" s="244" t="s">
        <v>1</v>
      </c>
      <c r="I573" s="246"/>
      <c r="J573" s="242"/>
      <c r="K573" s="242"/>
      <c r="L573" s="247"/>
      <c r="M573" s="248"/>
      <c r="N573" s="249"/>
      <c r="O573" s="249"/>
      <c r="P573" s="249"/>
      <c r="Q573" s="249"/>
      <c r="R573" s="249"/>
      <c r="S573" s="249"/>
      <c r="T573" s="250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51" t="s">
        <v>358</v>
      </c>
      <c r="AU573" s="251" t="s">
        <v>85</v>
      </c>
      <c r="AV573" s="13" t="s">
        <v>83</v>
      </c>
      <c r="AW573" s="13" t="s">
        <v>32</v>
      </c>
      <c r="AX573" s="13" t="s">
        <v>76</v>
      </c>
      <c r="AY573" s="251" t="s">
        <v>349</v>
      </c>
    </row>
    <row r="574" s="14" customFormat="1">
      <c r="A574" s="14"/>
      <c r="B574" s="252"/>
      <c r="C574" s="253"/>
      <c r="D574" s="243" t="s">
        <v>358</v>
      </c>
      <c r="E574" s="263" t="s">
        <v>1</v>
      </c>
      <c r="F574" s="254" t="s">
        <v>925</v>
      </c>
      <c r="G574" s="253"/>
      <c r="H574" s="256">
        <v>4.5</v>
      </c>
      <c r="I574" s="257"/>
      <c r="J574" s="253"/>
      <c r="K574" s="253"/>
      <c r="L574" s="258"/>
      <c r="M574" s="259"/>
      <c r="N574" s="260"/>
      <c r="O574" s="260"/>
      <c r="P574" s="260"/>
      <c r="Q574" s="260"/>
      <c r="R574" s="260"/>
      <c r="S574" s="260"/>
      <c r="T574" s="261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T574" s="262" t="s">
        <v>358</v>
      </c>
      <c r="AU574" s="262" t="s">
        <v>85</v>
      </c>
      <c r="AV574" s="14" t="s">
        <v>85</v>
      </c>
      <c r="AW574" s="14" t="s">
        <v>32</v>
      </c>
      <c r="AX574" s="14" t="s">
        <v>76</v>
      </c>
      <c r="AY574" s="262" t="s">
        <v>349</v>
      </c>
    </row>
    <row r="575" s="14" customFormat="1">
      <c r="A575" s="14"/>
      <c r="B575" s="252"/>
      <c r="C575" s="253"/>
      <c r="D575" s="243" t="s">
        <v>358</v>
      </c>
      <c r="E575" s="263" t="s">
        <v>1</v>
      </c>
      <c r="F575" s="254" t="s">
        <v>926</v>
      </c>
      <c r="G575" s="253"/>
      <c r="H575" s="256">
        <v>33.600000000000001</v>
      </c>
      <c r="I575" s="257"/>
      <c r="J575" s="253"/>
      <c r="K575" s="253"/>
      <c r="L575" s="258"/>
      <c r="M575" s="259"/>
      <c r="N575" s="260"/>
      <c r="O575" s="260"/>
      <c r="P575" s="260"/>
      <c r="Q575" s="260"/>
      <c r="R575" s="260"/>
      <c r="S575" s="260"/>
      <c r="T575" s="261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T575" s="262" t="s">
        <v>358</v>
      </c>
      <c r="AU575" s="262" t="s">
        <v>85</v>
      </c>
      <c r="AV575" s="14" t="s">
        <v>85</v>
      </c>
      <c r="AW575" s="14" t="s">
        <v>32</v>
      </c>
      <c r="AX575" s="14" t="s">
        <v>76</v>
      </c>
      <c r="AY575" s="262" t="s">
        <v>349</v>
      </c>
    </row>
    <row r="576" s="14" customFormat="1">
      <c r="A576" s="14"/>
      <c r="B576" s="252"/>
      <c r="C576" s="253"/>
      <c r="D576" s="243" t="s">
        <v>358</v>
      </c>
      <c r="E576" s="263" t="s">
        <v>1</v>
      </c>
      <c r="F576" s="254" t="s">
        <v>927</v>
      </c>
      <c r="G576" s="253"/>
      <c r="H576" s="256">
        <v>7.6500000000000004</v>
      </c>
      <c r="I576" s="257"/>
      <c r="J576" s="253"/>
      <c r="K576" s="253"/>
      <c r="L576" s="258"/>
      <c r="M576" s="259"/>
      <c r="N576" s="260"/>
      <c r="O576" s="260"/>
      <c r="P576" s="260"/>
      <c r="Q576" s="260"/>
      <c r="R576" s="260"/>
      <c r="S576" s="260"/>
      <c r="T576" s="261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T576" s="262" t="s">
        <v>358</v>
      </c>
      <c r="AU576" s="262" t="s">
        <v>85</v>
      </c>
      <c r="AV576" s="14" t="s">
        <v>85</v>
      </c>
      <c r="AW576" s="14" t="s">
        <v>32</v>
      </c>
      <c r="AX576" s="14" t="s">
        <v>76</v>
      </c>
      <c r="AY576" s="262" t="s">
        <v>349</v>
      </c>
    </row>
    <row r="577" s="14" customFormat="1">
      <c r="A577" s="14"/>
      <c r="B577" s="252"/>
      <c r="C577" s="253"/>
      <c r="D577" s="243" t="s">
        <v>358</v>
      </c>
      <c r="E577" s="263" t="s">
        <v>1</v>
      </c>
      <c r="F577" s="254" t="s">
        <v>928</v>
      </c>
      <c r="G577" s="253"/>
      <c r="H577" s="256">
        <v>2.5</v>
      </c>
      <c r="I577" s="257"/>
      <c r="J577" s="253"/>
      <c r="K577" s="253"/>
      <c r="L577" s="258"/>
      <c r="M577" s="259"/>
      <c r="N577" s="260"/>
      <c r="O577" s="260"/>
      <c r="P577" s="260"/>
      <c r="Q577" s="260"/>
      <c r="R577" s="260"/>
      <c r="S577" s="260"/>
      <c r="T577" s="261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T577" s="262" t="s">
        <v>358</v>
      </c>
      <c r="AU577" s="262" t="s">
        <v>85</v>
      </c>
      <c r="AV577" s="14" t="s">
        <v>85</v>
      </c>
      <c r="AW577" s="14" t="s">
        <v>32</v>
      </c>
      <c r="AX577" s="14" t="s">
        <v>76</v>
      </c>
      <c r="AY577" s="262" t="s">
        <v>349</v>
      </c>
    </row>
    <row r="578" s="14" customFormat="1">
      <c r="A578" s="14"/>
      <c r="B578" s="252"/>
      <c r="C578" s="253"/>
      <c r="D578" s="243" t="s">
        <v>358</v>
      </c>
      <c r="E578" s="263" t="s">
        <v>1</v>
      </c>
      <c r="F578" s="254" t="s">
        <v>929</v>
      </c>
      <c r="G578" s="253"/>
      <c r="H578" s="256">
        <v>1.5</v>
      </c>
      <c r="I578" s="257"/>
      <c r="J578" s="253"/>
      <c r="K578" s="253"/>
      <c r="L578" s="258"/>
      <c r="M578" s="259"/>
      <c r="N578" s="260"/>
      <c r="O578" s="260"/>
      <c r="P578" s="260"/>
      <c r="Q578" s="260"/>
      <c r="R578" s="260"/>
      <c r="S578" s="260"/>
      <c r="T578" s="261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T578" s="262" t="s">
        <v>358</v>
      </c>
      <c r="AU578" s="262" t="s">
        <v>85</v>
      </c>
      <c r="AV578" s="14" t="s">
        <v>85</v>
      </c>
      <c r="AW578" s="14" t="s">
        <v>32</v>
      </c>
      <c r="AX578" s="14" t="s">
        <v>76</v>
      </c>
      <c r="AY578" s="262" t="s">
        <v>349</v>
      </c>
    </row>
    <row r="579" s="15" customFormat="1">
      <c r="A579" s="15"/>
      <c r="B579" s="264"/>
      <c r="C579" s="265"/>
      <c r="D579" s="243" t="s">
        <v>358</v>
      </c>
      <c r="E579" s="266" t="s">
        <v>1</v>
      </c>
      <c r="F579" s="267" t="s">
        <v>377</v>
      </c>
      <c r="G579" s="265"/>
      <c r="H579" s="268">
        <v>49.75</v>
      </c>
      <c r="I579" s="269"/>
      <c r="J579" s="265"/>
      <c r="K579" s="265"/>
      <c r="L579" s="270"/>
      <c r="M579" s="271"/>
      <c r="N579" s="272"/>
      <c r="O579" s="272"/>
      <c r="P579" s="272"/>
      <c r="Q579" s="272"/>
      <c r="R579" s="272"/>
      <c r="S579" s="272"/>
      <c r="T579" s="273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T579" s="274" t="s">
        <v>358</v>
      </c>
      <c r="AU579" s="274" t="s">
        <v>85</v>
      </c>
      <c r="AV579" s="15" t="s">
        <v>356</v>
      </c>
      <c r="AW579" s="15" t="s">
        <v>32</v>
      </c>
      <c r="AX579" s="15" t="s">
        <v>83</v>
      </c>
      <c r="AY579" s="274" t="s">
        <v>349</v>
      </c>
    </row>
    <row r="580" s="2" customFormat="1" ht="24.15" customHeight="1">
      <c r="A580" s="38"/>
      <c r="B580" s="39"/>
      <c r="C580" s="228" t="s">
        <v>930</v>
      </c>
      <c r="D580" s="228" t="s">
        <v>351</v>
      </c>
      <c r="E580" s="229" t="s">
        <v>931</v>
      </c>
      <c r="F580" s="230" t="s">
        <v>932</v>
      </c>
      <c r="G580" s="231" t="s">
        <v>399</v>
      </c>
      <c r="H580" s="232">
        <v>26.477</v>
      </c>
      <c r="I580" s="233"/>
      <c r="J580" s="234">
        <f>ROUND(I580*H580,2)</f>
        <v>0</v>
      </c>
      <c r="K580" s="230" t="s">
        <v>355</v>
      </c>
      <c r="L580" s="44"/>
      <c r="M580" s="235" t="s">
        <v>1</v>
      </c>
      <c r="N580" s="236" t="s">
        <v>41</v>
      </c>
      <c r="O580" s="91"/>
      <c r="P580" s="237">
        <f>O580*H580</f>
        <v>0</v>
      </c>
      <c r="Q580" s="237">
        <v>0</v>
      </c>
      <c r="R580" s="237">
        <f>Q580*H580</f>
        <v>0</v>
      </c>
      <c r="S580" s="237">
        <v>0</v>
      </c>
      <c r="T580" s="238">
        <f>S580*H580</f>
        <v>0</v>
      </c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R580" s="239" t="s">
        <v>439</v>
      </c>
      <c r="AT580" s="239" t="s">
        <v>351</v>
      </c>
      <c r="AU580" s="239" t="s">
        <v>85</v>
      </c>
      <c r="AY580" s="17" t="s">
        <v>349</v>
      </c>
      <c r="BE580" s="240">
        <f>IF(N580="základní",J580,0)</f>
        <v>0</v>
      </c>
      <c r="BF580" s="240">
        <f>IF(N580="snížená",J580,0)</f>
        <v>0</v>
      </c>
      <c r="BG580" s="240">
        <f>IF(N580="zákl. přenesená",J580,0)</f>
        <v>0</v>
      </c>
      <c r="BH580" s="240">
        <f>IF(N580="sníž. přenesená",J580,0)</f>
        <v>0</v>
      </c>
      <c r="BI580" s="240">
        <f>IF(N580="nulová",J580,0)</f>
        <v>0</v>
      </c>
      <c r="BJ580" s="17" t="s">
        <v>83</v>
      </c>
      <c r="BK580" s="240">
        <f>ROUND(I580*H580,2)</f>
        <v>0</v>
      </c>
      <c r="BL580" s="17" t="s">
        <v>439</v>
      </c>
      <c r="BM580" s="239" t="s">
        <v>933</v>
      </c>
    </row>
    <row r="581" s="12" customFormat="1" ht="22.8" customHeight="1">
      <c r="A581" s="12"/>
      <c r="B581" s="212"/>
      <c r="C581" s="213"/>
      <c r="D581" s="214" t="s">
        <v>75</v>
      </c>
      <c r="E581" s="226" t="s">
        <v>934</v>
      </c>
      <c r="F581" s="226" t="s">
        <v>935</v>
      </c>
      <c r="G581" s="213"/>
      <c r="H581" s="213"/>
      <c r="I581" s="216"/>
      <c r="J581" s="227">
        <f>BK581</f>
        <v>0</v>
      </c>
      <c r="K581" s="213"/>
      <c r="L581" s="218"/>
      <c r="M581" s="219"/>
      <c r="N581" s="220"/>
      <c r="O581" s="220"/>
      <c r="P581" s="221">
        <f>SUM(P582:P820)</f>
        <v>0</v>
      </c>
      <c r="Q581" s="220"/>
      <c r="R581" s="221">
        <f>SUM(R582:R820)</f>
        <v>42.666955780000002</v>
      </c>
      <c r="S581" s="220"/>
      <c r="T581" s="222">
        <f>SUM(T582:T820)</f>
        <v>0</v>
      </c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R581" s="223" t="s">
        <v>85</v>
      </c>
      <c r="AT581" s="224" t="s">
        <v>75</v>
      </c>
      <c r="AU581" s="224" t="s">
        <v>83</v>
      </c>
      <c r="AY581" s="223" t="s">
        <v>349</v>
      </c>
      <c r="BK581" s="225">
        <f>SUM(BK582:BK820)</f>
        <v>0</v>
      </c>
    </row>
    <row r="582" s="2" customFormat="1" ht="24.15" customHeight="1">
      <c r="A582" s="38"/>
      <c r="B582" s="39"/>
      <c r="C582" s="228" t="s">
        <v>936</v>
      </c>
      <c r="D582" s="228" t="s">
        <v>351</v>
      </c>
      <c r="E582" s="229" t="s">
        <v>937</v>
      </c>
      <c r="F582" s="230" t="s">
        <v>938</v>
      </c>
      <c r="G582" s="231" t="s">
        <v>354</v>
      </c>
      <c r="H582" s="232">
        <v>25.369</v>
      </c>
      <c r="I582" s="233"/>
      <c r="J582" s="234">
        <f>ROUND(I582*H582,2)</f>
        <v>0</v>
      </c>
      <c r="K582" s="230" t="s">
        <v>355</v>
      </c>
      <c r="L582" s="44"/>
      <c r="M582" s="235" t="s">
        <v>1</v>
      </c>
      <c r="N582" s="236" t="s">
        <v>41</v>
      </c>
      <c r="O582" s="91"/>
      <c r="P582" s="237">
        <f>O582*H582</f>
        <v>0</v>
      </c>
      <c r="Q582" s="237">
        <v>0.02792</v>
      </c>
      <c r="R582" s="237">
        <f>Q582*H582</f>
        <v>0.70830247999999996</v>
      </c>
      <c r="S582" s="237">
        <v>0</v>
      </c>
      <c r="T582" s="238">
        <f>S582*H582</f>
        <v>0</v>
      </c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R582" s="239" t="s">
        <v>439</v>
      </c>
      <c r="AT582" s="239" t="s">
        <v>351</v>
      </c>
      <c r="AU582" s="239" t="s">
        <v>85</v>
      </c>
      <c r="AY582" s="17" t="s">
        <v>349</v>
      </c>
      <c r="BE582" s="240">
        <f>IF(N582="základní",J582,0)</f>
        <v>0</v>
      </c>
      <c r="BF582" s="240">
        <f>IF(N582="snížená",J582,0)</f>
        <v>0</v>
      </c>
      <c r="BG582" s="240">
        <f>IF(N582="zákl. přenesená",J582,0)</f>
        <v>0</v>
      </c>
      <c r="BH582" s="240">
        <f>IF(N582="sníž. přenesená",J582,0)</f>
        <v>0</v>
      </c>
      <c r="BI582" s="240">
        <f>IF(N582="nulová",J582,0)</f>
        <v>0</v>
      </c>
      <c r="BJ582" s="17" t="s">
        <v>83</v>
      </c>
      <c r="BK582" s="240">
        <f>ROUND(I582*H582,2)</f>
        <v>0</v>
      </c>
      <c r="BL582" s="17" t="s">
        <v>439</v>
      </c>
      <c r="BM582" s="239" t="s">
        <v>939</v>
      </c>
    </row>
    <row r="583" s="13" customFormat="1">
      <c r="A583" s="13"/>
      <c r="B583" s="241"/>
      <c r="C583" s="242"/>
      <c r="D583" s="243" t="s">
        <v>358</v>
      </c>
      <c r="E583" s="244" t="s">
        <v>1</v>
      </c>
      <c r="F583" s="245" t="s">
        <v>359</v>
      </c>
      <c r="G583" s="242"/>
      <c r="H583" s="244" t="s">
        <v>1</v>
      </c>
      <c r="I583" s="246"/>
      <c r="J583" s="242"/>
      <c r="K583" s="242"/>
      <c r="L583" s="247"/>
      <c r="M583" s="248"/>
      <c r="N583" s="249"/>
      <c r="O583" s="249"/>
      <c r="P583" s="249"/>
      <c r="Q583" s="249"/>
      <c r="R583" s="249"/>
      <c r="S583" s="249"/>
      <c r="T583" s="250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51" t="s">
        <v>358</v>
      </c>
      <c r="AU583" s="251" t="s">
        <v>85</v>
      </c>
      <c r="AV583" s="13" t="s">
        <v>83</v>
      </c>
      <c r="AW583" s="13" t="s">
        <v>32</v>
      </c>
      <c r="AX583" s="13" t="s">
        <v>76</v>
      </c>
      <c r="AY583" s="251" t="s">
        <v>349</v>
      </c>
    </row>
    <row r="584" s="13" customFormat="1">
      <c r="A584" s="13"/>
      <c r="B584" s="241"/>
      <c r="C584" s="242"/>
      <c r="D584" s="243" t="s">
        <v>358</v>
      </c>
      <c r="E584" s="244" t="s">
        <v>1</v>
      </c>
      <c r="F584" s="245" t="s">
        <v>940</v>
      </c>
      <c r="G584" s="242"/>
      <c r="H584" s="244" t="s">
        <v>1</v>
      </c>
      <c r="I584" s="246"/>
      <c r="J584" s="242"/>
      <c r="K584" s="242"/>
      <c r="L584" s="247"/>
      <c r="M584" s="248"/>
      <c r="N584" s="249"/>
      <c r="O584" s="249"/>
      <c r="P584" s="249"/>
      <c r="Q584" s="249"/>
      <c r="R584" s="249"/>
      <c r="S584" s="249"/>
      <c r="T584" s="250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51" t="s">
        <v>358</v>
      </c>
      <c r="AU584" s="251" t="s">
        <v>85</v>
      </c>
      <c r="AV584" s="13" t="s">
        <v>83</v>
      </c>
      <c r="AW584" s="13" t="s">
        <v>32</v>
      </c>
      <c r="AX584" s="13" t="s">
        <v>76</v>
      </c>
      <c r="AY584" s="251" t="s">
        <v>349</v>
      </c>
    </row>
    <row r="585" s="13" customFormat="1">
      <c r="A585" s="13"/>
      <c r="B585" s="241"/>
      <c r="C585" s="242"/>
      <c r="D585" s="243" t="s">
        <v>358</v>
      </c>
      <c r="E585" s="244" t="s">
        <v>1</v>
      </c>
      <c r="F585" s="245" t="s">
        <v>580</v>
      </c>
      <c r="G585" s="242"/>
      <c r="H585" s="244" t="s">
        <v>1</v>
      </c>
      <c r="I585" s="246"/>
      <c r="J585" s="242"/>
      <c r="K585" s="242"/>
      <c r="L585" s="247"/>
      <c r="M585" s="248"/>
      <c r="N585" s="249"/>
      <c r="O585" s="249"/>
      <c r="P585" s="249"/>
      <c r="Q585" s="249"/>
      <c r="R585" s="249"/>
      <c r="S585" s="249"/>
      <c r="T585" s="250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51" t="s">
        <v>358</v>
      </c>
      <c r="AU585" s="251" t="s">
        <v>85</v>
      </c>
      <c r="AV585" s="13" t="s">
        <v>83</v>
      </c>
      <c r="AW585" s="13" t="s">
        <v>32</v>
      </c>
      <c r="AX585" s="13" t="s">
        <v>76</v>
      </c>
      <c r="AY585" s="251" t="s">
        <v>349</v>
      </c>
    </row>
    <row r="586" s="13" customFormat="1">
      <c r="A586" s="13"/>
      <c r="B586" s="241"/>
      <c r="C586" s="242"/>
      <c r="D586" s="243" t="s">
        <v>358</v>
      </c>
      <c r="E586" s="244" t="s">
        <v>1</v>
      </c>
      <c r="F586" s="245" t="s">
        <v>941</v>
      </c>
      <c r="G586" s="242"/>
      <c r="H586" s="244" t="s">
        <v>1</v>
      </c>
      <c r="I586" s="246"/>
      <c r="J586" s="242"/>
      <c r="K586" s="242"/>
      <c r="L586" s="247"/>
      <c r="M586" s="248"/>
      <c r="N586" s="249"/>
      <c r="O586" s="249"/>
      <c r="P586" s="249"/>
      <c r="Q586" s="249"/>
      <c r="R586" s="249"/>
      <c r="S586" s="249"/>
      <c r="T586" s="250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51" t="s">
        <v>358</v>
      </c>
      <c r="AU586" s="251" t="s">
        <v>85</v>
      </c>
      <c r="AV586" s="13" t="s">
        <v>83</v>
      </c>
      <c r="AW586" s="13" t="s">
        <v>32</v>
      </c>
      <c r="AX586" s="13" t="s">
        <v>76</v>
      </c>
      <c r="AY586" s="251" t="s">
        <v>349</v>
      </c>
    </row>
    <row r="587" s="13" customFormat="1">
      <c r="A587" s="13"/>
      <c r="B587" s="241"/>
      <c r="C587" s="242"/>
      <c r="D587" s="243" t="s">
        <v>358</v>
      </c>
      <c r="E587" s="244" t="s">
        <v>1</v>
      </c>
      <c r="F587" s="245" t="s">
        <v>942</v>
      </c>
      <c r="G587" s="242"/>
      <c r="H587" s="244" t="s">
        <v>1</v>
      </c>
      <c r="I587" s="246"/>
      <c r="J587" s="242"/>
      <c r="K587" s="242"/>
      <c r="L587" s="247"/>
      <c r="M587" s="248"/>
      <c r="N587" s="249"/>
      <c r="O587" s="249"/>
      <c r="P587" s="249"/>
      <c r="Q587" s="249"/>
      <c r="R587" s="249"/>
      <c r="S587" s="249"/>
      <c r="T587" s="250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51" t="s">
        <v>358</v>
      </c>
      <c r="AU587" s="251" t="s">
        <v>85</v>
      </c>
      <c r="AV587" s="13" t="s">
        <v>83</v>
      </c>
      <c r="AW587" s="13" t="s">
        <v>32</v>
      </c>
      <c r="AX587" s="13" t="s">
        <v>76</v>
      </c>
      <c r="AY587" s="251" t="s">
        <v>349</v>
      </c>
    </row>
    <row r="588" s="13" customFormat="1">
      <c r="A588" s="13"/>
      <c r="B588" s="241"/>
      <c r="C588" s="242"/>
      <c r="D588" s="243" t="s">
        <v>358</v>
      </c>
      <c r="E588" s="244" t="s">
        <v>1</v>
      </c>
      <c r="F588" s="245" t="s">
        <v>943</v>
      </c>
      <c r="G588" s="242"/>
      <c r="H588" s="244" t="s">
        <v>1</v>
      </c>
      <c r="I588" s="246"/>
      <c r="J588" s="242"/>
      <c r="K588" s="242"/>
      <c r="L588" s="247"/>
      <c r="M588" s="248"/>
      <c r="N588" s="249"/>
      <c r="O588" s="249"/>
      <c r="P588" s="249"/>
      <c r="Q588" s="249"/>
      <c r="R588" s="249"/>
      <c r="S588" s="249"/>
      <c r="T588" s="250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51" t="s">
        <v>358</v>
      </c>
      <c r="AU588" s="251" t="s">
        <v>85</v>
      </c>
      <c r="AV588" s="13" t="s">
        <v>83</v>
      </c>
      <c r="AW588" s="13" t="s">
        <v>32</v>
      </c>
      <c r="AX588" s="13" t="s">
        <v>76</v>
      </c>
      <c r="AY588" s="251" t="s">
        <v>349</v>
      </c>
    </row>
    <row r="589" s="13" customFormat="1">
      <c r="A589" s="13"/>
      <c r="B589" s="241"/>
      <c r="C589" s="242"/>
      <c r="D589" s="243" t="s">
        <v>358</v>
      </c>
      <c r="E589" s="244" t="s">
        <v>1</v>
      </c>
      <c r="F589" s="245" t="s">
        <v>944</v>
      </c>
      <c r="G589" s="242"/>
      <c r="H589" s="244" t="s">
        <v>1</v>
      </c>
      <c r="I589" s="246"/>
      <c r="J589" s="242"/>
      <c r="K589" s="242"/>
      <c r="L589" s="247"/>
      <c r="M589" s="248"/>
      <c r="N589" s="249"/>
      <c r="O589" s="249"/>
      <c r="P589" s="249"/>
      <c r="Q589" s="249"/>
      <c r="R589" s="249"/>
      <c r="S589" s="249"/>
      <c r="T589" s="250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51" t="s">
        <v>358</v>
      </c>
      <c r="AU589" s="251" t="s">
        <v>85</v>
      </c>
      <c r="AV589" s="13" t="s">
        <v>83</v>
      </c>
      <c r="AW589" s="13" t="s">
        <v>32</v>
      </c>
      <c r="AX589" s="13" t="s">
        <v>76</v>
      </c>
      <c r="AY589" s="251" t="s">
        <v>349</v>
      </c>
    </row>
    <row r="590" s="13" customFormat="1">
      <c r="A590" s="13"/>
      <c r="B590" s="241"/>
      <c r="C590" s="242"/>
      <c r="D590" s="243" t="s">
        <v>358</v>
      </c>
      <c r="E590" s="244" t="s">
        <v>1</v>
      </c>
      <c r="F590" s="245" t="s">
        <v>582</v>
      </c>
      <c r="G590" s="242"/>
      <c r="H590" s="244" t="s">
        <v>1</v>
      </c>
      <c r="I590" s="246"/>
      <c r="J590" s="242"/>
      <c r="K590" s="242"/>
      <c r="L590" s="247"/>
      <c r="M590" s="248"/>
      <c r="N590" s="249"/>
      <c r="O590" s="249"/>
      <c r="P590" s="249"/>
      <c r="Q590" s="249"/>
      <c r="R590" s="249"/>
      <c r="S590" s="249"/>
      <c r="T590" s="250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T590" s="251" t="s">
        <v>358</v>
      </c>
      <c r="AU590" s="251" t="s">
        <v>85</v>
      </c>
      <c r="AV590" s="13" t="s">
        <v>83</v>
      </c>
      <c r="AW590" s="13" t="s">
        <v>32</v>
      </c>
      <c r="AX590" s="13" t="s">
        <v>76</v>
      </c>
      <c r="AY590" s="251" t="s">
        <v>349</v>
      </c>
    </row>
    <row r="591" s="13" customFormat="1">
      <c r="A591" s="13"/>
      <c r="B591" s="241"/>
      <c r="C591" s="242"/>
      <c r="D591" s="243" t="s">
        <v>358</v>
      </c>
      <c r="E591" s="244" t="s">
        <v>1</v>
      </c>
      <c r="F591" s="245" t="s">
        <v>945</v>
      </c>
      <c r="G591" s="242"/>
      <c r="H591" s="244" t="s">
        <v>1</v>
      </c>
      <c r="I591" s="246"/>
      <c r="J591" s="242"/>
      <c r="K591" s="242"/>
      <c r="L591" s="247"/>
      <c r="M591" s="248"/>
      <c r="N591" s="249"/>
      <c r="O591" s="249"/>
      <c r="P591" s="249"/>
      <c r="Q591" s="249"/>
      <c r="R591" s="249"/>
      <c r="S591" s="249"/>
      <c r="T591" s="250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51" t="s">
        <v>358</v>
      </c>
      <c r="AU591" s="251" t="s">
        <v>85</v>
      </c>
      <c r="AV591" s="13" t="s">
        <v>83</v>
      </c>
      <c r="AW591" s="13" t="s">
        <v>32</v>
      </c>
      <c r="AX591" s="13" t="s">
        <v>76</v>
      </c>
      <c r="AY591" s="251" t="s">
        <v>349</v>
      </c>
    </row>
    <row r="592" s="13" customFormat="1">
      <c r="A592" s="13"/>
      <c r="B592" s="241"/>
      <c r="C592" s="242"/>
      <c r="D592" s="243" t="s">
        <v>358</v>
      </c>
      <c r="E592" s="244" t="s">
        <v>1</v>
      </c>
      <c r="F592" s="245" t="s">
        <v>480</v>
      </c>
      <c r="G592" s="242"/>
      <c r="H592" s="244" t="s">
        <v>1</v>
      </c>
      <c r="I592" s="246"/>
      <c r="J592" s="242"/>
      <c r="K592" s="242"/>
      <c r="L592" s="247"/>
      <c r="M592" s="248"/>
      <c r="N592" s="249"/>
      <c r="O592" s="249"/>
      <c r="P592" s="249"/>
      <c r="Q592" s="249"/>
      <c r="R592" s="249"/>
      <c r="S592" s="249"/>
      <c r="T592" s="250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51" t="s">
        <v>358</v>
      </c>
      <c r="AU592" s="251" t="s">
        <v>85</v>
      </c>
      <c r="AV592" s="13" t="s">
        <v>83</v>
      </c>
      <c r="AW592" s="13" t="s">
        <v>32</v>
      </c>
      <c r="AX592" s="13" t="s">
        <v>76</v>
      </c>
      <c r="AY592" s="251" t="s">
        <v>349</v>
      </c>
    </row>
    <row r="593" s="13" customFormat="1">
      <c r="A593" s="13"/>
      <c r="B593" s="241"/>
      <c r="C593" s="242"/>
      <c r="D593" s="243" t="s">
        <v>358</v>
      </c>
      <c r="E593" s="244" t="s">
        <v>1</v>
      </c>
      <c r="F593" s="245" t="s">
        <v>944</v>
      </c>
      <c r="G593" s="242"/>
      <c r="H593" s="244" t="s">
        <v>1</v>
      </c>
      <c r="I593" s="246"/>
      <c r="J593" s="242"/>
      <c r="K593" s="242"/>
      <c r="L593" s="247"/>
      <c r="M593" s="248"/>
      <c r="N593" s="249"/>
      <c r="O593" s="249"/>
      <c r="P593" s="249"/>
      <c r="Q593" s="249"/>
      <c r="R593" s="249"/>
      <c r="S593" s="249"/>
      <c r="T593" s="250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T593" s="251" t="s">
        <v>358</v>
      </c>
      <c r="AU593" s="251" t="s">
        <v>85</v>
      </c>
      <c r="AV593" s="13" t="s">
        <v>83</v>
      </c>
      <c r="AW593" s="13" t="s">
        <v>32</v>
      </c>
      <c r="AX593" s="13" t="s">
        <v>76</v>
      </c>
      <c r="AY593" s="251" t="s">
        <v>349</v>
      </c>
    </row>
    <row r="594" s="14" customFormat="1">
      <c r="A594" s="14"/>
      <c r="B594" s="252"/>
      <c r="C594" s="253"/>
      <c r="D594" s="243" t="s">
        <v>358</v>
      </c>
      <c r="E594" s="254" t="s">
        <v>1</v>
      </c>
      <c r="F594" s="255" t="s">
        <v>210</v>
      </c>
      <c r="G594" s="253"/>
      <c r="H594" s="256">
        <v>25.369</v>
      </c>
      <c r="I594" s="257"/>
      <c r="J594" s="253"/>
      <c r="K594" s="253"/>
      <c r="L594" s="258"/>
      <c r="M594" s="259"/>
      <c r="N594" s="260"/>
      <c r="O594" s="260"/>
      <c r="P594" s="260"/>
      <c r="Q594" s="260"/>
      <c r="R594" s="260"/>
      <c r="S594" s="260"/>
      <c r="T594" s="261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T594" s="262" t="s">
        <v>358</v>
      </c>
      <c r="AU594" s="262" t="s">
        <v>85</v>
      </c>
      <c r="AV594" s="14" t="s">
        <v>85</v>
      </c>
      <c r="AW594" s="14" t="s">
        <v>32</v>
      </c>
      <c r="AX594" s="14" t="s">
        <v>83</v>
      </c>
      <c r="AY594" s="262" t="s">
        <v>349</v>
      </c>
    </row>
    <row r="595" s="2" customFormat="1" ht="24.15" customHeight="1">
      <c r="A595" s="38"/>
      <c r="B595" s="39"/>
      <c r="C595" s="228" t="s">
        <v>946</v>
      </c>
      <c r="D595" s="228" t="s">
        <v>351</v>
      </c>
      <c r="E595" s="229" t="s">
        <v>947</v>
      </c>
      <c r="F595" s="230" t="s">
        <v>948</v>
      </c>
      <c r="G595" s="231" t="s">
        <v>354</v>
      </c>
      <c r="H595" s="232">
        <v>12.949999999999999</v>
      </c>
      <c r="I595" s="233"/>
      <c r="J595" s="234">
        <f>ROUND(I595*H595,2)</f>
        <v>0</v>
      </c>
      <c r="K595" s="230" t="s">
        <v>355</v>
      </c>
      <c r="L595" s="44"/>
      <c r="M595" s="235" t="s">
        <v>1</v>
      </c>
      <c r="N595" s="236" t="s">
        <v>41</v>
      </c>
      <c r="O595" s="91"/>
      <c r="P595" s="237">
        <f>O595*H595</f>
        <v>0</v>
      </c>
      <c r="Q595" s="237">
        <v>0.028660000000000001</v>
      </c>
      <c r="R595" s="237">
        <f>Q595*H595</f>
        <v>0.371147</v>
      </c>
      <c r="S595" s="237">
        <v>0</v>
      </c>
      <c r="T595" s="238">
        <f>S595*H595</f>
        <v>0</v>
      </c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R595" s="239" t="s">
        <v>439</v>
      </c>
      <c r="AT595" s="239" t="s">
        <v>351</v>
      </c>
      <c r="AU595" s="239" t="s">
        <v>85</v>
      </c>
      <c r="AY595" s="17" t="s">
        <v>349</v>
      </c>
      <c r="BE595" s="240">
        <f>IF(N595="základní",J595,0)</f>
        <v>0</v>
      </c>
      <c r="BF595" s="240">
        <f>IF(N595="snížená",J595,0)</f>
        <v>0</v>
      </c>
      <c r="BG595" s="240">
        <f>IF(N595="zákl. přenesená",J595,0)</f>
        <v>0</v>
      </c>
      <c r="BH595" s="240">
        <f>IF(N595="sníž. přenesená",J595,0)</f>
        <v>0</v>
      </c>
      <c r="BI595" s="240">
        <f>IF(N595="nulová",J595,0)</f>
        <v>0</v>
      </c>
      <c r="BJ595" s="17" t="s">
        <v>83</v>
      </c>
      <c r="BK595" s="240">
        <f>ROUND(I595*H595,2)</f>
        <v>0</v>
      </c>
      <c r="BL595" s="17" t="s">
        <v>439</v>
      </c>
      <c r="BM595" s="239" t="s">
        <v>949</v>
      </c>
    </row>
    <row r="596" s="13" customFormat="1">
      <c r="A596" s="13"/>
      <c r="B596" s="241"/>
      <c r="C596" s="242"/>
      <c r="D596" s="243" t="s">
        <v>358</v>
      </c>
      <c r="E596" s="244" t="s">
        <v>1</v>
      </c>
      <c r="F596" s="245" t="s">
        <v>359</v>
      </c>
      <c r="G596" s="242"/>
      <c r="H596" s="244" t="s">
        <v>1</v>
      </c>
      <c r="I596" s="246"/>
      <c r="J596" s="242"/>
      <c r="K596" s="242"/>
      <c r="L596" s="247"/>
      <c r="M596" s="248"/>
      <c r="N596" s="249"/>
      <c r="O596" s="249"/>
      <c r="P596" s="249"/>
      <c r="Q596" s="249"/>
      <c r="R596" s="249"/>
      <c r="S596" s="249"/>
      <c r="T596" s="250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T596" s="251" t="s">
        <v>358</v>
      </c>
      <c r="AU596" s="251" t="s">
        <v>85</v>
      </c>
      <c r="AV596" s="13" t="s">
        <v>83</v>
      </c>
      <c r="AW596" s="13" t="s">
        <v>32</v>
      </c>
      <c r="AX596" s="13" t="s">
        <v>76</v>
      </c>
      <c r="AY596" s="251" t="s">
        <v>349</v>
      </c>
    </row>
    <row r="597" s="13" customFormat="1">
      <c r="A597" s="13"/>
      <c r="B597" s="241"/>
      <c r="C597" s="242"/>
      <c r="D597" s="243" t="s">
        <v>358</v>
      </c>
      <c r="E597" s="244" t="s">
        <v>1</v>
      </c>
      <c r="F597" s="245" t="s">
        <v>950</v>
      </c>
      <c r="G597" s="242"/>
      <c r="H597" s="244" t="s">
        <v>1</v>
      </c>
      <c r="I597" s="246"/>
      <c r="J597" s="242"/>
      <c r="K597" s="242"/>
      <c r="L597" s="247"/>
      <c r="M597" s="248"/>
      <c r="N597" s="249"/>
      <c r="O597" s="249"/>
      <c r="P597" s="249"/>
      <c r="Q597" s="249"/>
      <c r="R597" s="249"/>
      <c r="S597" s="249"/>
      <c r="T597" s="250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51" t="s">
        <v>358</v>
      </c>
      <c r="AU597" s="251" t="s">
        <v>85</v>
      </c>
      <c r="AV597" s="13" t="s">
        <v>83</v>
      </c>
      <c r="AW597" s="13" t="s">
        <v>32</v>
      </c>
      <c r="AX597" s="13" t="s">
        <v>76</v>
      </c>
      <c r="AY597" s="251" t="s">
        <v>349</v>
      </c>
    </row>
    <row r="598" s="13" customFormat="1">
      <c r="A598" s="13"/>
      <c r="B598" s="241"/>
      <c r="C598" s="242"/>
      <c r="D598" s="243" t="s">
        <v>358</v>
      </c>
      <c r="E598" s="244" t="s">
        <v>1</v>
      </c>
      <c r="F598" s="245" t="s">
        <v>580</v>
      </c>
      <c r="G598" s="242"/>
      <c r="H598" s="244" t="s">
        <v>1</v>
      </c>
      <c r="I598" s="246"/>
      <c r="J598" s="242"/>
      <c r="K598" s="242"/>
      <c r="L598" s="247"/>
      <c r="M598" s="248"/>
      <c r="N598" s="249"/>
      <c r="O598" s="249"/>
      <c r="P598" s="249"/>
      <c r="Q598" s="249"/>
      <c r="R598" s="249"/>
      <c r="S598" s="249"/>
      <c r="T598" s="250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51" t="s">
        <v>358</v>
      </c>
      <c r="AU598" s="251" t="s">
        <v>85</v>
      </c>
      <c r="AV598" s="13" t="s">
        <v>83</v>
      </c>
      <c r="AW598" s="13" t="s">
        <v>32</v>
      </c>
      <c r="AX598" s="13" t="s">
        <v>76</v>
      </c>
      <c r="AY598" s="251" t="s">
        <v>349</v>
      </c>
    </row>
    <row r="599" s="13" customFormat="1">
      <c r="A599" s="13"/>
      <c r="B599" s="241"/>
      <c r="C599" s="242"/>
      <c r="D599" s="243" t="s">
        <v>358</v>
      </c>
      <c r="E599" s="244" t="s">
        <v>1</v>
      </c>
      <c r="F599" s="245" t="s">
        <v>951</v>
      </c>
      <c r="G599" s="242"/>
      <c r="H599" s="244" t="s">
        <v>1</v>
      </c>
      <c r="I599" s="246"/>
      <c r="J599" s="242"/>
      <c r="K599" s="242"/>
      <c r="L599" s="247"/>
      <c r="M599" s="248"/>
      <c r="N599" s="249"/>
      <c r="O599" s="249"/>
      <c r="P599" s="249"/>
      <c r="Q599" s="249"/>
      <c r="R599" s="249"/>
      <c r="S599" s="249"/>
      <c r="T599" s="250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51" t="s">
        <v>358</v>
      </c>
      <c r="AU599" s="251" t="s">
        <v>85</v>
      </c>
      <c r="AV599" s="13" t="s">
        <v>83</v>
      </c>
      <c r="AW599" s="13" t="s">
        <v>32</v>
      </c>
      <c r="AX599" s="13" t="s">
        <v>76</v>
      </c>
      <c r="AY599" s="251" t="s">
        <v>349</v>
      </c>
    </row>
    <row r="600" s="13" customFormat="1">
      <c r="A600" s="13"/>
      <c r="B600" s="241"/>
      <c r="C600" s="242"/>
      <c r="D600" s="243" t="s">
        <v>358</v>
      </c>
      <c r="E600" s="244" t="s">
        <v>1</v>
      </c>
      <c r="F600" s="245" t="s">
        <v>582</v>
      </c>
      <c r="G600" s="242"/>
      <c r="H600" s="244" t="s">
        <v>1</v>
      </c>
      <c r="I600" s="246"/>
      <c r="J600" s="242"/>
      <c r="K600" s="242"/>
      <c r="L600" s="247"/>
      <c r="M600" s="248"/>
      <c r="N600" s="249"/>
      <c r="O600" s="249"/>
      <c r="P600" s="249"/>
      <c r="Q600" s="249"/>
      <c r="R600" s="249"/>
      <c r="S600" s="249"/>
      <c r="T600" s="250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T600" s="251" t="s">
        <v>358</v>
      </c>
      <c r="AU600" s="251" t="s">
        <v>85</v>
      </c>
      <c r="AV600" s="13" t="s">
        <v>83</v>
      </c>
      <c r="AW600" s="13" t="s">
        <v>32</v>
      </c>
      <c r="AX600" s="13" t="s">
        <v>76</v>
      </c>
      <c r="AY600" s="251" t="s">
        <v>349</v>
      </c>
    </row>
    <row r="601" s="13" customFormat="1">
      <c r="A601" s="13"/>
      <c r="B601" s="241"/>
      <c r="C601" s="242"/>
      <c r="D601" s="243" t="s">
        <v>358</v>
      </c>
      <c r="E601" s="244" t="s">
        <v>1</v>
      </c>
      <c r="F601" s="245" t="s">
        <v>952</v>
      </c>
      <c r="G601" s="242"/>
      <c r="H601" s="244" t="s">
        <v>1</v>
      </c>
      <c r="I601" s="246"/>
      <c r="J601" s="242"/>
      <c r="K601" s="242"/>
      <c r="L601" s="247"/>
      <c r="M601" s="248"/>
      <c r="N601" s="249"/>
      <c r="O601" s="249"/>
      <c r="P601" s="249"/>
      <c r="Q601" s="249"/>
      <c r="R601" s="249"/>
      <c r="S601" s="249"/>
      <c r="T601" s="250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51" t="s">
        <v>358</v>
      </c>
      <c r="AU601" s="251" t="s">
        <v>85</v>
      </c>
      <c r="AV601" s="13" t="s">
        <v>83</v>
      </c>
      <c r="AW601" s="13" t="s">
        <v>32</v>
      </c>
      <c r="AX601" s="13" t="s">
        <v>76</v>
      </c>
      <c r="AY601" s="251" t="s">
        <v>349</v>
      </c>
    </row>
    <row r="602" s="14" customFormat="1">
      <c r="A602" s="14"/>
      <c r="B602" s="252"/>
      <c r="C602" s="253"/>
      <c r="D602" s="243" t="s">
        <v>358</v>
      </c>
      <c r="E602" s="254" t="s">
        <v>1</v>
      </c>
      <c r="F602" s="255" t="s">
        <v>213</v>
      </c>
      <c r="G602" s="253"/>
      <c r="H602" s="256">
        <v>12.949999999999999</v>
      </c>
      <c r="I602" s="257"/>
      <c r="J602" s="253"/>
      <c r="K602" s="253"/>
      <c r="L602" s="258"/>
      <c r="M602" s="259"/>
      <c r="N602" s="260"/>
      <c r="O602" s="260"/>
      <c r="P602" s="260"/>
      <c r="Q602" s="260"/>
      <c r="R602" s="260"/>
      <c r="S602" s="260"/>
      <c r="T602" s="261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262" t="s">
        <v>358</v>
      </c>
      <c r="AU602" s="262" t="s">
        <v>85</v>
      </c>
      <c r="AV602" s="14" t="s">
        <v>85</v>
      </c>
      <c r="AW602" s="14" t="s">
        <v>32</v>
      </c>
      <c r="AX602" s="14" t="s">
        <v>83</v>
      </c>
      <c r="AY602" s="262" t="s">
        <v>349</v>
      </c>
    </row>
    <row r="603" s="2" customFormat="1" ht="24.15" customHeight="1">
      <c r="A603" s="38"/>
      <c r="B603" s="39"/>
      <c r="C603" s="228" t="s">
        <v>953</v>
      </c>
      <c r="D603" s="228" t="s">
        <v>351</v>
      </c>
      <c r="E603" s="229" t="s">
        <v>954</v>
      </c>
      <c r="F603" s="230" t="s">
        <v>955</v>
      </c>
      <c r="G603" s="231" t="s">
        <v>354</v>
      </c>
      <c r="H603" s="232">
        <v>193.61000000000001</v>
      </c>
      <c r="I603" s="233"/>
      <c r="J603" s="234">
        <f>ROUND(I603*H603,2)</f>
        <v>0</v>
      </c>
      <c r="K603" s="230" t="s">
        <v>355</v>
      </c>
      <c r="L603" s="44"/>
      <c r="M603" s="235" t="s">
        <v>1</v>
      </c>
      <c r="N603" s="236" t="s">
        <v>41</v>
      </c>
      <c r="O603" s="91"/>
      <c r="P603" s="237">
        <f>O603*H603</f>
        <v>0</v>
      </c>
      <c r="Q603" s="237">
        <v>0.030870000000000002</v>
      </c>
      <c r="R603" s="237">
        <f>Q603*H603</f>
        <v>5.9767407000000006</v>
      </c>
      <c r="S603" s="237">
        <v>0</v>
      </c>
      <c r="T603" s="238">
        <f>S603*H603</f>
        <v>0</v>
      </c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R603" s="239" t="s">
        <v>439</v>
      </c>
      <c r="AT603" s="239" t="s">
        <v>351</v>
      </c>
      <c r="AU603" s="239" t="s">
        <v>85</v>
      </c>
      <c r="AY603" s="17" t="s">
        <v>349</v>
      </c>
      <c r="BE603" s="240">
        <f>IF(N603="základní",J603,0)</f>
        <v>0</v>
      </c>
      <c r="BF603" s="240">
        <f>IF(N603="snížená",J603,0)</f>
        <v>0</v>
      </c>
      <c r="BG603" s="240">
        <f>IF(N603="zákl. přenesená",J603,0)</f>
        <v>0</v>
      </c>
      <c r="BH603" s="240">
        <f>IF(N603="sníž. přenesená",J603,0)</f>
        <v>0</v>
      </c>
      <c r="BI603" s="240">
        <f>IF(N603="nulová",J603,0)</f>
        <v>0</v>
      </c>
      <c r="BJ603" s="17" t="s">
        <v>83</v>
      </c>
      <c r="BK603" s="240">
        <f>ROUND(I603*H603,2)</f>
        <v>0</v>
      </c>
      <c r="BL603" s="17" t="s">
        <v>439</v>
      </c>
      <c r="BM603" s="239" t="s">
        <v>956</v>
      </c>
    </row>
    <row r="604" s="13" customFormat="1">
      <c r="A604" s="13"/>
      <c r="B604" s="241"/>
      <c r="C604" s="242"/>
      <c r="D604" s="243" t="s">
        <v>358</v>
      </c>
      <c r="E604" s="244" t="s">
        <v>1</v>
      </c>
      <c r="F604" s="245" t="s">
        <v>359</v>
      </c>
      <c r="G604" s="242"/>
      <c r="H604" s="244" t="s">
        <v>1</v>
      </c>
      <c r="I604" s="246"/>
      <c r="J604" s="242"/>
      <c r="K604" s="242"/>
      <c r="L604" s="247"/>
      <c r="M604" s="248"/>
      <c r="N604" s="249"/>
      <c r="O604" s="249"/>
      <c r="P604" s="249"/>
      <c r="Q604" s="249"/>
      <c r="R604" s="249"/>
      <c r="S604" s="249"/>
      <c r="T604" s="250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51" t="s">
        <v>358</v>
      </c>
      <c r="AU604" s="251" t="s">
        <v>85</v>
      </c>
      <c r="AV604" s="13" t="s">
        <v>83</v>
      </c>
      <c r="AW604" s="13" t="s">
        <v>32</v>
      </c>
      <c r="AX604" s="13" t="s">
        <v>76</v>
      </c>
      <c r="AY604" s="251" t="s">
        <v>349</v>
      </c>
    </row>
    <row r="605" s="13" customFormat="1">
      <c r="A605" s="13"/>
      <c r="B605" s="241"/>
      <c r="C605" s="242"/>
      <c r="D605" s="243" t="s">
        <v>358</v>
      </c>
      <c r="E605" s="244" t="s">
        <v>1</v>
      </c>
      <c r="F605" s="245" t="s">
        <v>580</v>
      </c>
      <c r="G605" s="242"/>
      <c r="H605" s="244" t="s">
        <v>1</v>
      </c>
      <c r="I605" s="246"/>
      <c r="J605" s="242"/>
      <c r="K605" s="242"/>
      <c r="L605" s="247"/>
      <c r="M605" s="248"/>
      <c r="N605" s="249"/>
      <c r="O605" s="249"/>
      <c r="P605" s="249"/>
      <c r="Q605" s="249"/>
      <c r="R605" s="249"/>
      <c r="S605" s="249"/>
      <c r="T605" s="250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251" t="s">
        <v>358</v>
      </c>
      <c r="AU605" s="251" t="s">
        <v>85</v>
      </c>
      <c r="AV605" s="13" t="s">
        <v>83</v>
      </c>
      <c r="AW605" s="13" t="s">
        <v>32</v>
      </c>
      <c r="AX605" s="13" t="s">
        <v>76</v>
      </c>
      <c r="AY605" s="251" t="s">
        <v>349</v>
      </c>
    </row>
    <row r="606" s="13" customFormat="1">
      <c r="A606" s="13"/>
      <c r="B606" s="241"/>
      <c r="C606" s="242"/>
      <c r="D606" s="243" t="s">
        <v>358</v>
      </c>
      <c r="E606" s="244" t="s">
        <v>1</v>
      </c>
      <c r="F606" s="245" t="s">
        <v>957</v>
      </c>
      <c r="G606" s="242"/>
      <c r="H606" s="244" t="s">
        <v>1</v>
      </c>
      <c r="I606" s="246"/>
      <c r="J606" s="242"/>
      <c r="K606" s="242"/>
      <c r="L606" s="247"/>
      <c r="M606" s="248"/>
      <c r="N606" s="249"/>
      <c r="O606" s="249"/>
      <c r="P606" s="249"/>
      <c r="Q606" s="249"/>
      <c r="R606" s="249"/>
      <c r="S606" s="249"/>
      <c r="T606" s="250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51" t="s">
        <v>358</v>
      </c>
      <c r="AU606" s="251" t="s">
        <v>85</v>
      </c>
      <c r="AV606" s="13" t="s">
        <v>83</v>
      </c>
      <c r="AW606" s="13" t="s">
        <v>32</v>
      </c>
      <c r="AX606" s="13" t="s">
        <v>76</v>
      </c>
      <c r="AY606" s="251" t="s">
        <v>349</v>
      </c>
    </row>
    <row r="607" s="13" customFormat="1">
      <c r="A607" s="13"/>
      <c r="B607" s="241"/>
      <c r="C607" s="242"/>
      <c r="D607" s="243" t="s">
        <v>358</v>
      </c>
      <c r="E607" s="244" t="s">
        <v>1</v>
      </c>
      <c r="F607" s="245" t="s">
        <v>480</v>
      </c>
      <c r="G607" s="242"/>
      <c r="H607" s="244" t="s">
        <v>1</v>
      </c>
      <c r="I607" s="246"/>
      <c r="J607" s="242"/>
      <c r="K607" s="242"/>
      <c r="L607" s="247"/>
      <c r="M607" s="248"/>
      <c r="N607" s="249"/>
      <c r="O607" s="249"/>
      <c r="P607" s="249"/>
      <c r="Q607" s="249"/>
      <c r="R607" s="249"/>
      <c r="S607" s="249"/>
      <c r="T607" s="250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51" t="s">
        <v>358</v>
      </c>
      <c r="AU607" s="251" t="s">
        <v>85</v>
      </c>
      <c r="AV607" s="13" t="s">
        <v>83</v>
      </c>
      <c r="AW607" s="13" t="s">
        <v>32</v>
      </c>
      <c r="AX607" s="13" t="s">
        <v>76</v>
      </c>
      <c r="AY607" s="251" t="s">
        <v>349</v>
      </c>
    </row>
    <row r="608" s="13" customFormat="1">
      <c r="A608" s="13"/>
      <c r="B608" s="241"/>
      <c r="C608" s="242"/>
      <c r="D608" s="243" t="s">
        <v>358</v>
      </c>
      <c r="E608" s="244" t="s">
        <v>1</v>
      </c>
      <c r="F608" s="245" t="s">
        <v>958</v>
      </c>
      <c r="G608" s="242"/>
      <c r="H608" s="244" t="s">
        <v>1</v>
      </c>
      <c r="I608" s="246"/>
      <c r="J608" s="242"/>
      <c r="K608" s="242"/>
      <c r="L608" s="247"/>
      <c r="M608" s="248"/>
      <c r="N608" s="249"/>
      <c r="O608" s="249"/>
      <c r="P608" s="249"/>
      <c r="Q608" s="249"/>
      <c r="R608" s="249"/>
      <c r="S608" s="249"/>
      <c r="T608" s="250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T608" s="251" t="s">
        <v>358</v>
      </c>
      <c r="AU608" s="251" t="s">
        <v>85</v>
      </c>
      <c r="AV608" s="13" t="s">
        <v>83</v>
      </c>
      <c r="AW608" s="13" t="s">
        <v>32</v>
      </c>
      <c r="AX608" s="13" t="s">
        <v>76</v>
      </c>
      <c r="AY608" s="251" t="s">
        <v>349</v>
      </c>
    </row>
    <row r="609" s="13" customFormat="1">
      <c r="A609" s="13"/>
      <c r="B609" s="241"/>
      <c r="C609" s="242"/>
      <c r="D609" s="243" t="s">
        <v>358</v>
      </c>
      <c r="E609" s="244" t="s">
        <v>1</v>
      </c>
      <c r="F609" s="245" t="s">
        <v>959</v>
      </c>
      <c r="G609" s="242"/>
      <c r="H609" s="244" t="s">
        <v>1</v>
      </c>
      <c r="I609" s="246"/>
      <c r="J609" s="242"/>
      <c r="K609" s="242"/>
      <c r="L609" s="247"/>
      <c r="M609" s="248"/>
      <c r="N609" s="249"/>
      <c r="O609" s="249"/>
      <c r="P609" s="249"/>
      <c r="Q609" s="249"/>
      <c r="R609" s="249"/>
      <c r="S609" s="249"/>
      <c r="T609" s="250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T609" s="251" t="s">
        <v>358</v>
      </c>
      <c r="AU609" s="251" t="s">
        <v>85</v>
      </c>
      <c r="AV609" s="13" t="s">
        <v>83</v>
      </c>
      <c r="AW609" s="13" t="s">
        <v>32</v>
      </c>
      <c r="AX609" s="13" t="s">
        <v>76</v>
      </c>
      <c r="AY609" s="251" t="s">
        <v>349</v>
      </c>
    </row>
    <row r="610" s="13" customFormat="1">
      <c r="A610" s="13"/>
      <c r="B610" s="241"/>
      <c r="C610" s="242"/>
      <c r="D610" s="243" t="s">
        <v>358</v>
      </c>
      <c r="E610" s="244" t="s">
        <v>1</v>
      </c>
      <c r="F610" s="245" t="s">
        <v>582</v>
      </c>
      <c r="G610" s="242"/>
      <c r="H610" s="244" t="s">
        <v>1</v>
      </c>
      <c r="I610" s="246"/>
      <c r="J610" s="242"/>
      <c r="K610" s="242"/>
      <c r="L610" s="247"/>
      <c r="M610" s="248"/>
      <c r="N610" s="249"/>
      <c r="O610" s="249"/>
      <c r="P610" s="249"/>
      <c r="Q610" s="249"/>
      <c r="R610" s="249"/>
      <c r="S610" s="249"/>
      <c r="T610" s="250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T610" s="251" t="s">
        <v>358</v>
      </c>
      <c r="AU610" s="251" t="s">
        <v>85</v>
      </c>
      <c r="AV610" s="13" t="s">
        <v>83</v>
      </c>
      <c r="AW610" s="13" t="s">
        <v>32</v>
      </c>
      <c r="AX610" s="13" t="s">
        <v>76</v>
      </c>
      <c r="AY610" s="251" t="s">
        <v>349</v>
      </c>
    </row>
    <row r="611" s="13" customFormat="1">
      <c r="A611" s="13"/>
      <c r="B611" s="241"/>
      <c r="C611" s="242"/>
      <c r="D611" s="243" t="s">
        <v>358</v>
      </c>
      <c r="E611" s="244" t="s">
        <v>1</v>
      </c>
      <c r="F611" s="245" t="s">
        <v>960</v>
      </c>
      <c r="G611" s="242"/>
      <c r="H611" s="244" t="s">
        <v>1</v>
      </c>
      <c r="I611" s="246"/>
      <c r="J611" s="242"/>
      <c r="K611" s="242"/>
      <c r="L611" s="247"/>
      <c r="M611" s="248"/>
      <c r="N611" s="249"/>
      <c r="O611" s="249"/>
      <c r="P611" s="249"/>
      <c r="Q611" s="249"/>
      <c r="R611" s="249"/>
      <c r="S611" s="249"/>
      <c r="T611" s="250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51" t="s">
        <v>358</v>
      </c>
      <c r="AU611" s="251" t="s">
        <v>85</v>
      </c>
      <c r="AV611" s="13" t="s">
        <v>83</v>
      </c>
      <c r="AW611" s="13" t="s">
        <v>32</v>
      </c>
      <c r="AX611" s="13" t="s">
        <v>76</v>
      </c>
      <c r="AY611" s="251" t="s">
        <v>349</v>
      </c>
    </row>
    <row r="612" s="13" customFormat="1">
      <c r="A612" s="13"/>
      <c r="B612" s="241"/>
      <c r="C612" s="242"/>
      <c r="D612" s="243" t="s">
        <v>358</v>
      </c>
      <c r="E612" s="244" t="s">
        <v>1</v>
      </c>
      <c r="F612" s="245" t="s">
        <v>480</v>
      </c>
      <c r="G612" s="242"/>
      <c r="H612" s="244" t="s">
        <v>1</v>
      </c>
      <c r="I612" s="246"/>
      <c r="J612" s="242"/>
      <c r="K612" s="242"/>
      <c r="L612" s="247"/>
      <c r="M612" s="248"/>
      <c r="N612" s="249"/>
      <c r="O612" s="249"/>
      <c r="P612" s="249"/>
      <c r="Q612" s="249"/>
      <c r="R612" s="249"/>
      <c r="S612" s="249"/>
      <c r="T612" s="250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T612" s="251" t="s">
        <v>358</v>
      </c>
      <c r="AU612" s="251" t="s">
        <v>85</v>
      </c>
      <c r="AV612" s="13" t="s">
        <v>83</v>
      </c>
      <c r="AW612" s="13" t="s">
        <v>32</v>
      </c>
      <c r="AX612" s="13" t="s">
        <v>76</v>
      </c>
      <c r="AY612" s="251" t="s">
        <v>349</v>
      </c>
    </row>
    <row r="613" s="13" customFormat="1">
      <c r="A613" s="13"/>
      <c r="B613" s="241"/>
      <c r="C613" s="242"/>
      <c r="D613" s="243" t="s">
        <v>358</v>
      </c>
      <c r="E613" s="244" t="s">
        <v>1</v>
      </c>
      <c r="F613" s="245" t="s">
        <v>961</v>
      </c>
      <c r="G613" s="242"/>
      <c r="H613" s="244" t="s">
        <v>1</v>
      </c>
      <c r="I613" s="246"/>
      <c r="J613" s="242"/>
      <c r="K613" s="242"/>
      <c r="L613" s="247"/>
      <c r="M613" s="248"/>
      <c r="N613" s="249"/>
      <c r="O613" s="249"/>
      <c r="P613" s="249"/>
      <c r="Q613" s="249"/>
      <c r="R613" s="249"/>
      <c r="S613" s="249"/>
      <c r="T613" s="250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51" t="s">
        <v>358</v>
      </c>
      <c r="AU613" s="251" t="s">
        <v>85</v>
      </c>
      <c r="AV613" s="13" t="s">
        <v>83</v>
      </c>
      <c r="AW613" s="13" t="s">
        <v>32</v>
      </c>
      <c r="AX613" s="13" t="s">
        <v>76</v>
      </c>
      <c r="AY613" s="251" t="s">
        <v>349</v>
      </c>
    </row>
    <row r="614" s="13" customFormat="1">
      <c r="A614" s="13"/>
      <c r="B614" s="241"/>
      <c r="C614" s="242"/>
      <c r="D614" s="243" t="s">
        <v>358</v>
      </c>
      <c r="E614" s="244" t="s">
        <v>1</v>
      </c>
      <c r="F614" s="245" t="s">
        <v>962</v>
      </c>
      <c r="G614" s="242"/>
      <c r="H614" s="244" t="s">
        <v>1</v>
      </c>
      <c r="I614" s="246"/>
      <c r="J614" s="242"/>
      <c r="K614" s="242"/>
      <c r="L614" s="247"/>
      <c r="M614" s="248"/>
      <c r="N614" s="249"/>
      <c r="O614" s="249"/>
      <c r="P614" s="249"/>
      <c r="Q614" s="249"/>
      <c r="R614" s="249"/>
      <c r="S614" s="249"/>
      <c r="T614" s="250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T614" s="251" t="s">
        <v>358</v>
      </c>
      <c r="AU614" s="251" t="s">
        <v>85</v>
      </c>
      <c r="AV614" s="13" t="s">
        <v>83</v>
      </c>
      <c r="AW614" s="13" t="s">
        <v>32</v>
      </c>
      <c r="AX614" s="13" t="s">
        <v>76</v>
      </c>
      <c r="AY614" s="251" t="s">
        <v>349</v>
      </c>
    </row>
    <row r="615" s="14" customFormat="1">
      <c r="A615" s="14"/>
      <c r="B615" s="252"/>
      <c r="C615" s="253"/>
      <c r="D615" s="243" t="s">
        <v>358</v>
      </c>
      <c r="E615" s="254" t="s">
        <v>1</v>
      </c>
      <c r="F615" s="255" t="s">
        <v>201</v>
      </c>
      <c r="G615" s="253"/>
      <c r="H615" s="256">
        <v>193.61000000000001</v>
      </c>
      <c r="I615" s="257"/>
      <c r="J615" s="253"/>
      <c r="K615" s="253"/>
      <c r="L615" s="258"/>
      <c r="M615" s="259"/>
      <c r="N615" s="260"/>
      <c r="O615" s="260"/>
      <c r="P615" s="260"/>
      <c r="Q615" s="260"/>
      <c r="R615" s="260"/>
      <c r="S615" s="260"/>
      <c r="T615" s="261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T615" s="262" t="s">
        <v>358</v>
      </c>
      <c r="AU615" s="262" t="s">
        <v>85</v>
      </c>
      <c r="AV615" s="14" t="s">
        <v>85</v>
      </c>
      <c r="AW615" s="14" t="s">
        <v>32</v>
      </c>
      <c r="AX615" s="14" t="s">
        <v>83</v>
      </c>
      <c r="AY615" s="262" t="s">
        <v>349</v>
      </c>
    </row>
    <row r="616" s="2" customFormat="1" ht="24.15" customHeight="1">
      <c r="A616" s="38"/>
      <c r="B616" s="39"/>
      <c r="C616" s="228" t="s">
        <v>963</v>
      </c>
      <c r="D616" s="228" t="s">
        <v>351</v>
      </c>
      <c r="E616" s="229" t="s">
        <v>964</v>
      </c>
      <c r="F616" s="230" t="s">
        <v>965</v>
      </c>
      <c r="G616" s="231" t="s">
        <v>354</v>
      </c>
      <c r="H616" s="232">
        <v>15.992000000000001</v>
      </c>
      <c r="I616" s="233"/>
      <c r="J616" s="234">
        <f>ROUND(I616*H616,2)</f>
        <v>0</v>
      </c>
      <c r="K616" s="230" t="s">
        <v>355</v>
      </c>
      <c r="L616" s="44"/>
      <c r="M616" s="235" t="s">
        <v>1</v>
      </c>
      <c r="N616" s="236" t="s">
        <v>41</v>
      </c>
      <c r="O616" s="91"/>
      <c r="P616" s="237">
        <f>O616*H616</f>
        <v>0</v>
      </c>
      <c r="Q616" s="237">
        <v>0.030089999999999999</v>
      </c>
      <c r="R616" s="237">
        <f>Q616*H616</f>
        <v>0.48119928000000001</v>
      </c>
      <c r="S616" s="237">
        <v>0</v>
      </c>
      <c r="T616" s="238">
        <f>S616*H616</f>
        <v>0</v>
      </c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R616" s="239" t="s">
        <v>439</v>
      </c>
      <c r="AT616" s="239" t="s">
        <v>351</v>
      </c>
      <c r="AU616" s="239" t="s">
        <v>85</v>
      </c>
      <c r="AY616" s="17" t="s">
        <v>349</v>
      </c>
      <c r="BE616" s="240">
        <f>IF(N616="základní",J616,0)</f>
        <v>0</v>
      </c>
      <c r="BF616" s="240">
        <f>IF(N616="snížená",J616,0)</f>
        <v>0</v>
      </c>
      <c r="BG616" s="240">
        <f>IF(N616="zákl. přenesená",J616,0)</f>
        <v>0</v>
      </c>
      <c r="BH616" s="240">
        <f>IF(N616="sníž. přenesená",J616,0)</f>
        <v>0</v>
      </c>
      <c r="BI616" s="240">
        <f>IF(N616="nulová",J616,0)</f>
        <v>0</v>
      </c>
      <c r="BJ616" s="17" t="s">
        <v>83</v>
      </c>
      <c r="BK616" s="240">
        <f>ROUND(I616*H616,2)</f>
        <v>0</v>
      </c>
      <c r="BL616" s="17" t="s">
        <v>439</v>
      </c>
      <c r="BM616" s="239" t="s">
        <v>966</v>
      </c>
    </row>
    <row r="617" s="13" customFormat="1">
      <c r="A617" s="13"/>
      <c r="B617" s="241"/>
      <c r="C617" s="242"/>
      <c r="D617" s="243" t="s">
        <v>358</v>
      </c>
      <c r="E617" s="244" t="s">
        <v>1</v>
      </c>
      <c r="F617" s="245" t="s">
        <v>359</v>
      </c>
      <c r="G617" s="242"/>
      <c r="H617" s="244" t="s">
        <v>1</v>
      </c>
      <c r="I617" s="246"/>
      <c r="J617" s="242"/>
      <c r="K617" s="242"/>
      <c r="L617" s="247"/>
      <c r="M617" s="248"/>
      <c r="N617" s="249"/>
      <c r="O617" s="249"/>
      <c r="P617" s="249"/>
      <c r="Q617" s="249"/>
      <c r="R617" s="249"/>
      <c r="S617" s="249"/>
      <c r="T617" s="250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51" t="s">
        <v>358</v>
      </c>
      <c r="AU617" s="251" t="s">
        <v>85</v>
      </c>
      <c r="AV617" s="13" t="s">
        <v>83</v>
      </c>
      <c r="AW617" s="13" t="s">
        <v>32</v>
      </c>
      <c r="AX617" s="13" t="s">
        <v>76</v>
      </c>
      <c r="AY617" s="251" t="s">
        <v>349</v>
      </c>
    </row>
    <row r="618" s="13" customFormat="1">
      <c r="A618" s="13"/>
      <c r="B618" s="241"/>
      <c r="C618" s="242"/>
      <c r="D618" s="243" t="s">
        <v>358</v>
      </c>
      <c r="E618" s="244" t="s">
        <v>1</v>
      </c>
      <c r="F618" s="245" t="s">
        <v>967</v>
      </c>
      <c r="G618" s="242"/>
      <c r="H618" s="244" t="s">
        <v>1</v>
      </c>
      <c r="I618" s="246"/>
      <c r="J618" s="242"/>
      <c r="K618" s="242"/>
      <c r="L618" s="247"/>
      <c r="M618" s="248"/>
      <c r="N618" s="249"/>
      <c r="O618" s="249"/>
      <c r="P618" s="249"/>
      <c r="Q618" s="249"/>
      <c r="R618" s="249"/>
      <c r="S618" s="249"/>
      <c r="T618" s="250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T618" s="251" t="s">
        <v>358</v>
      </c>
      <c r="AU618" s="251" t="s">
        <v>85</v>
      </c>
      <c r="AV618" s="13" t="s">
        <v>83</v>
      </c>
      <c r="AW618" s="13" t="s">
        <v>32</v>
      </c>
      <c r="AX618" s="13" t="s">
        <v>76</v>
      </c>
      <c r="AY618" s="251" t="s">
        <v>349</v>
      </c>
    </row>
    <row r="619" s="13" customFormat="1">
      <c r="A619" s="13"/>
      <c r="B619" s="241"/>
      <c r="C619" s="242"/>
      <c r="D619" s="243" t="s">
        <v>358</v>
      </c>
      <c r="E619" s="244" t="s">
        <v>1</v>
      </c>
      <c r="F619" s="245" t="s">
        <v>580</v>
      </c>
      <c r="G619" s="242"/>
      <c r="H619" s="244" t="s">
        <v>1</v>
      </c>
      <c r="I619" s="246"/>
      <c r="J619" s="242"/>
      <c r="K619" s="242"/>
      <c r="L619" s="247"/>
      <c r="M619" s="248"/>
      <c r="N619" s="249"/>
      <c r="O619" s="249"/>
      <c r="P619" s="249"/>
      <c r="Q619" s="249"/>
      <c r="R619" s="249"/>
      <c r="S619" s="249"/>
      <c r="T619" s="250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T619" s="251" t="s">
        <v>358</v>
      </c>
      <c r="AU619" s="251" t="s">
        <v>85</v>
      </c>
      <c r="AV619" s="13" t="s">
        <v>83</v>
      </c>
      <c r="AW619" s="13" t="s">
        <v>32</v>
      </c>
      <c r="AX619" s="13" t="s">
        <v>76</v>
      </c>
      <c r="AY619" s="251" t="s">
        <v>349</v>
      </c>
    </row>
    <row r="620" s="13" customFormat="1">
      <c r="A620" s="13"/>
      <c r="B620" s="241"/>
      <c r="C620" s="242"/>
      <c r="D620" s="243" t="s">
        <v>358</v>
      </c>
      <c r="E620" s="244" t="s">
        <v>1</v>
      </c>
      <c r="F620" s="245" t="s">
        <v>968</v>
      </c>
      <c r="G620" s="242"/>
      <c r="H620" s="244" t="s">
        <v>1</v>
      </c>
      <c r="I620" s="246"/>
      <c r="J620" s="242"/>
      <c r="K620" s="242"/>
      <c r="L620" s="247"/>
      <c r="M620" s="248"/>
      <c r="N620" s="249"/>
      <c r="O620" s="249"/>
      <c r="P620" s="249"/>
      <c r="Q620" s="249"/>
      <c r="R620" s="249"/>
      <c r="S620" s="249"/>
      <c r="T620" s="250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T620" s="251" t="s">
        <v>358</v>
      </c>
      <c r="AU620" s="251" t="s">
        <v>85</v>
      </c>
      <c r="AV620" s="13" t="s">
        <v>83</v>
      </c>
      <c r="AW620" s="13" t="s">
        <v>32</v>
      </c>
      <c r="AX620" s="13" t="s">
        <v>76</v>
      </c>
      <c r="AY620" s="251" t="s">
        <v>349</v>
      </c>
    </row>
    <row r="621" s="13" customFormat="1">
      <c r="A621" s="13"/>
      <c r="B621" s="241"/>
      <c r="C621" s="242"/>
      <c r="D621" s="243" t="s">
        <v>358</v>
      </c>
      <c r="E621" s="244" t="s">
        <v>1</v>
      </c>
      <c r="F621" s="245" t="s">
        <v>480</v>
      </c>
      <c r="G621" s="242"/>
      <c r="H621" s="244" t="s">
        <v>1</v>
      </c>
      <c r="I621" s="246"/>
      <c r="J621" s="242"/>
      <c r="K621" s="242"/>
      <c r="L621" s="247"/>
      <c r="M621" s="248"/>
      <c r="N621" s="249"/>
      <c r="O621" s="249"/>
      <c r="P621" s="249"/>
      <c r="Q621" s="249"/>
      <c r="R621" s="249"/>
      <c r="S621" s="249"/>
      <c r="T621" s="250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51" t="s">
        <v>358</v>
      </c>
      <c r="AU621" s="251" t="s">
        <v>85</v>
      </c>
      <c r="AV621" s="13" t="s">
        <v>83</v>
      </c>
      <c r="AW621" s="13" t="s">
        <v>32</v>
      </c>
      <c r="AX621" s="13" t="s">
        <v>76</v>
      </c>
      <c r="AY621" s="251" t="s">
        <v>349</v>
      </c>
    </row>
    <row r="622" s="13" customFormat="1">
      <c r="A622" s="13"/>
      <c r="B622" s="241"/>
      <c r="C622" s="242"/>
      <c r="D622" s="243" t="s">
        <v>358</v>
      </c>
      <c r="E622" s="244" t="s">
        <v>1</v>
      </c>
      <c r="F622" s="245" t="s">
        <v>969</v>
      </c>
      <c r="G622" s="242"/>
      <c r="H622" s="244" t="s">
        <v>1</v>
      </c>
      <c r="I622" s="246"/>
      <c r="J622" s="242"/>
      <c r="K622" s="242"/>
      <c r="L622" s="247"/>
      <c r="M622" s="248"/>
      <c r="N622" s="249"/>
      <c r="O622" s="249"/>
      <c r="P622" s="249"/>
      <c r="Q622" s="249"/>
      <c r="R622" s="249"/>
      <c r="S622" s="249"/>
      <c r="T622" s="250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T622" s="251" t="s">
        <v>358</v>
      </c>
      <c r="AU622" s="251" t="s">
        <v>85</v>
      </c>
      <c r="AV622" s="13" t="s">
        <v>83</v>
      </c>
      <c r="AW622" s="13" t="s">
        <v>32</v>
      </c>
      <c r="AX622" s="13" t="s">
        <v>76</v>
      </c>
      <c r="AY622" s="251" t="s">
        <v>349</v>
      </c>
    </row>
    <row r="623" s="13" customFormat="1">
      <c r="A623" s="13"/>
      <c r="B623" s="241"/>
      <c r="C623" s="242"/>
      <c r="D623" s="243" t="s">
        <v>358</v>
      </c>
      <c r="E623" s="244" t="s">
        <v>1</v>
      </c>
      <c r="F623" s="245" t="s">
        <v>582</v>
      </c>
      <c r="G623" s="242"/>
      <c r="H623" s="244" t="s">
        <v>1</v>
      </c>
      <c r="I623" s="246"/>
      <c r="J623" s="242"/>
      <c r="K623" s="242"/>
      <c r="L623" s="247"/>
      <c r="M623" s="248"/>
      <c r="N623" s="249"/>
      <c r="O623" s="249"/>
      <c r="P623" s="249"/>
      <c r="Q623" s="249"/>
      <c r="R623" s="249"/>
      <c r="S623" s="249"/>
      <c r="T623" s="250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T623" s="251" t="s">
        <v>358</v>
      </c>
      <c r="AU623" s="251" t="s">
        <v>85</v>
      </c>
      <c r="AV623" s="13" t="s">
        <v>83</v>
      </c>
      <c r="AW623" s="13" t="s">
        <v>32</v>
      </c>
      <c r="AX623" s="13" t="s">
        <v>76</v>
      </c>
      <c r="AY623" s="251" t="s">
        <v>349</v>
      </c>
    </row>
    <row r="624" s="13" customFormat="1">
      <c r="A624" s="13"/>
      <c r="B624" s="241"/>
      <c r="C624" s="242"/>
      <c r="D624" s="243" t="s">
        <v>358</v>
      </c>
      <c r="E624" s="244" t="s">
        <v>1</v>
      </c>
      <c r="F624" s="245" t="s">
        <v>970</v>
      </c>
      <c r="G624" s="242"/>
      <c r="H624" s="244" t="s">
        <v>1</v>
      </c>
      <c r="I624" s="246"/>
      <c r="J624" s="242"/>
      <c r="K624" s="242"/>
      <c r="L624" s="247"/>
      <c r="M624" s="248"/>
      <c r="N624" s="249"/>
      <c r="O624" s="249"/>
      <c r="P624" s="249"/>
      <c r="Q624" s="249"/>
      <c r="R624" s="249"/>
      <c r="S624" s="249"/>
      <c r="T624" s="250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T624" s="251" t="s">
        <v>358</v>
      </c>
      <c r="AU624" s="251" t="s">
        <v>85</v>
      </c>
      <c r="AV624" s="13" t="s">
        <v>83</v>
      </c>
      <c r="AW624" s="13" t="s">
        <v>32</v>
      </c>
      <c r="AX624" s="13" t="s">
        <v>76</v>
      </c>
      <c r="AY624" s="251" t="s">
        <v>349</v>
      </c>
    </row>
    <row r="625" s="13" customFormat="1">
      <c r="A625" s="13"/>
      <c r="B625" s="241"/>
      <c r="C625" s="242"/>
      <c r="D625" s="243" t="s">
        <v>358</v>
      </c>
      <c r="E625" s="244" t="s">
        <v>1</v>
      </c>
      <c r="F625" s="245" t="s">
        <v>480</v>
      </c>
      <c r="G625" s="242"/>
      <c r="H625" s="244" t="s">
        <v>1</v>
      </c>
      <c r="I625" s="246"/>
      <c r="J625" s="242"/>
      <c r="K625" s="242"/>
      <c r="L625" s="247"/>
      <c r="M625" s="248"/>
      <c r="N625" s="249"/>
      <c r="O625" s="249"/>
      <c r="P625" s="249"/>
      <c r="Q625" s="249"/>
      <c r="R625" s="249"/>
      <c r="S625" s="249"/>
      <c r="T625" s="250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51" t="s">
        <v>358</v>
      </c>
      <c r="AU625" s="251" t="s">
        <v>85</v>
      </c>
      <c r="AV625" s="13" t="s">
        <v>83</v>
      </c>
      <c r="AW625" s="13" t="s">
        <v>32</v>
      </c>
      <c r="AX625" s="13" t="s">
        <v>76</v>
      </c>
      <c r="AY625" s="251" t="s">
        <v>349</v>
      </c>
    </row>
    <row r="626" s="13" customFormat="1">
      <c r="A626" s="13"/>
      <c r="B626" s="241"/>
      <c r="C626" s="242"/>
      <c r="D626" s="243" t="s">
        <v>358</v>
      </c>
      <c r="E626" s="244" t="s">
        <v>1</v>
      </c>
      <c r="F626" s="245" t="s">
        <v>944</v>
      </c>
      <c r="G626" s="242"/>
      <c r="H626" s="244" t="s">
        <v>1</v>
      </c>
      <c r="I626" s="246"/>
      <c r="J626" s="242"/>
      <c r="K626" s="242"/>
      <c r="L626" s="247"/>
      <c r="M626" s="248"/>
      <c r="N626" s="249"/>
      <c r="O626" s="249"/>
      <c r="P626" s="249"/>
      <c r="Q626" s="249"/>
      <c r="R626" s="249"/>
      <c r="S626" s="249"/>
      <c r="T626" s="250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T626" s="251" t="s">
        <v>358</v>
      </c>
      <c r="AU626" s="251" t="s">
        <v>85</v>
      </c>
      <c r="AV626" s="13" t="s">
        <v>83</v>
      </c>
      <c r="AW626" s="13" t="s">
        <v>32</v>
      </c>
      <c r="AX626" s="13" t="s">
        <v>76</v>
      </c>
      <c r="AY626" s="251" t="s">
        <v>349</v>
      </c>
    </row>
    <row r="627" s="14" customFormat="1">
      <c r="A627" s="14"/>
      <c r="B627" s="252"/>
      <c r="C627" s="253"/>
      <c r="D627" s="243" t="s">
        <v>358</v>
      </c>
      <c r="E627" s="254" t="s">
        <v>1</v>
      </c>
      <c r="F627" s="255" t="s">
        <v>207</v>
      </c>
      <c r="G627" s="253"/>
      <c r="H627" s="256">
        <v>15.992000000000001</v>
      </c>
      <c r="I627" s="257"/>
      <c r="J627" s="253"/>
      <c r="K627" s="253"/>
      <c r="L627" s="258"/>
      <c r="M627" s="259"/>
      <c r="N627" s="260"/>
      <c r="O627" s="260"/>
      <c r="P627" s="260"/>
      <c r="Q627" s="260"/>
      <c r="R627" s="260"/>
      <c r="S627" s="260"/>
      <c r="T627" s="261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T627" s="262" t="s">
        <v>358</v>
      </c>
      <c r="AU627" s="262" t="s">
        <v>85</v>
      </c>
      <c r="AV627" s="14" t="s">
        <v>85</v>
      </c>
      <c r="AW627" s="14" t="s">
        <v>32</v>
      </c>
      <c r="AX627" s="14" t="s">
        <v>83</v>
      </c>
      <c r="AY627" s="262" t="s">
        <v>349</v>
      </c>
    </row>
    <row r="628" s="2" customFormat="1" ht="16.5" customHeight="1">
      <c r="A628" s="38"/>
      <c r="B628" s="39"/>
      <c r="C628" s="228" t="s">
        <v>971</v>
      </c>
      <c r="D628" s="228" t="s">
        <v>351</v>
      </c>
      <c r="E628" s="229" t="s">
        <v>972</v>
      </c>
      <c r="F628" s="230" t="s">
        <v>973</v>
      </c>
      <c r="G628" s="231" t="s">
        <v>422</v>
      </c>
      <c r="H628" s="232">
        <v>5.2999999999999998</v>
      </c>
      <c r="I628" s="233"/>
      <c r="J628" s="234">
        <f>ROUND(I628*H628,2)</f>
        <v>0</v>
      </c>
      <c r="K628" s="230" t="s">
        <v>355</v>
      </c>
      <c r="L628" s="44"/>
      <c r="M628" s="235" t="s">
        <v>1</v>
      </c>
      <c r="N628" s="236" t="s">
        <v>41</v>
      </c>
      <c r="O628" s="91"/>
      <c r="P628" s="237">
        <f>O628*H628</f>
        <v>0</v>
      </c>
      <c r="Q628" s="237">
        <v>0.0016199999999999999</v>
      </c>
      <c r="R628" s="237">
        <f>Q628*H628</f>
        <v>0.0085859999999999999</v>
      </c>
      <c r="S628" s="237">
        <v>0</v>
      </c>
      <c r="T628" s="238">
        <f>S628*H628</f>
        <v>0</v>
      </c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R628" s="239" t="s">
        <v>439</v>
      </c>
      <c r="AT628" s="239" t="s">
        <v>351</v>
      </c>
      <c r="AU628" s="239" t="s">
        <v>85</v>
      </c>
      <c r="AY628" s="17" t="s">
        <v>349</v>
      </c>
      <c r="BE628" s="240">
        <f>IF(N628="základní",J628,0)</f>
        <v>0</v>
      </c>
      <c r="BF628" s="240">
        <f>IF(N628="snížená",J628,0)</f>
        <v>0</v>
      </c>
      <c r="BG628" s="240">
        <f>IF(N628="zákl. přenesená",J628,0)</f>
        <v>0</v>
      </c>
      <c r="BH628" s="240">
        <f>IF(N628="sníž. přenesená",J628,0)</f>
        <v>0</v>
      </c>
      <c r="BI628" s="240">
        <f>IF(N628="nulová",J628,0)</f>
        <v>0</v>
      </c>
      <c r="BJ628" s="17" t="s">
        <v>83</v>
      </c>
      <c r="BK628" s="240">
        <f>ROUND(I628*H628,2)</f>
        <v>0</v>
      </c>
      <c r="BL628" s="17" t="s">
        <v>439</v>
      </c>
      <c r="BM628" s="239" t="s">
        <v>974</v>
      </c>
    </row>
    <row r="629" s="14" customFormat="1">
      <c r="A629" s="14"/>
      <c r="B629" s="252"/>
      <c r="C629" s="253"/>
      <c r="D629" s="243" t="s">
        <v>358</v>
      </c>
      <c r="E629" s="263" t="s">
        <v>1</v>
      </c>
      <c r="F629" s="254" t="s">
        <v>975</v>
      </c>
      <c r="G629" s="253"/>
      <c r="H629" s="256">
        <v>5.2999999999999998</v>
      </c>
      <c r="I629" s="257"/>
      <c r="J629" s="253"/>
      <c r="K629" s="253"/>
      <c r="L629" s="258"/>
      <c r="M629" s="259"/>
      <c r="N629" s="260"/>
      <c r="O629" s="260"/>
      <c r="P629" s="260"/>
      <c r="Q629" s="260"/>
      <c r="R629" s="260"/>
      <c r="S629" s="260"/>
      <c r="T629" s="261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T629" s="262" t="s">
        <v>358</v>
      </c>
      <c r="AU629" s="262" t="s">
        <v>85</v>
      </c>
      <c r="AV629" s="14" t="s">
        <v>85</v>
      </c>
      <c r="AW629" s="14" t="s">
        <v>32</v>
      </c>
      <c r="AX629" s="14" t="s">
        <v>76</v>
      </c>
      <c r="AY629" s="262" t="s">
        <v>349</v>
      </c>
    </row>
    <row r="630" s="15" customFormat="1">
      <c r="A630" s="15"/>
      <c r="B630" s="264"/>
      <c r="C630" s="265"/>
      <c r="D630" s="243" t="s">
        <v>358</v>
      </c>
      <c r="E630" s="266" t="s">
        <v>1</v>
      </c>
      <c r="F630" s="267" t="s">
        <v>377</v>
      </c>
      <c r="G630" s="265"/>
      <c r="H630" s="268">
        <v>5.2999999999999998</v>
      </c>
      <c r="I630" s="269"/>
      <c r="J630" s="265"/>
      <c r="K630" s="265"/>
      <c r="L630" s="270"/>
      <c r="M630" s="271"/>
      <c r="N630" s="272"/>
      <c r="O630" s="272"/>
      <c r="P630" s="272"/>
      <c r="Q630" s="272"/>
      <c r="R630" s="272"/>
      <c r="S630" s="272"/>
      <c r="T630" s="273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T630" s="274" t="s">
        <v>358</v>
      </c>
      <c r="AU630" s="274" t="s">
        <v>85</v>
      </c>
      <c r="AV630" s="15" t="s">
        <v>356</v>
      </c>
      <c r="AW630" s="15" t="s">
        <v>32</v>
      </c>
      <c r="AX630" s="15" t="s">
        <v>83</v>
      </c>
      <c r="AY630" s="274" t="s">
        <v>349</v>
      </c>
    </row>
    <row r="631" s="2" customFormat="1" ht="21.75" customHeight="1">
      <c r="A631" s="38"/>
      <c r="B631" s="39"/>
      <c r="C631" s="228" t="s">
        <v>976</v>
      </c>
      <c r="D631" s="228" t="s">
        <v>351</v>
      </c>
      <c r="E631" s="229" t="s">
        <v>977</v>
      </c>
      <c r="F631" s="230" t="s">
        <v>978</v>
      </c>
      <c r="G631" s="231" t="s">
        <v>354</v>
      </c>
      <c r="H631" s="232">
        <v>247.92099999999999</v>
      </c>
      <c r="I631" s="233"/>
      <c r="J631" s="234">
        <f>ROUND(I631*H631,2)</f>
        <v>0</v>
      </c>
      <c r="K631" s="230" t="s">
        <v>355</v>
      </c>
      <c r="L631" s="44"/>
      <c r="M631" s="235" t="s">
        <v>1</v>
      </c>
      <c r="N631" s="236" t="s">
        <v>41</v>
      </c>
      <c r="O631" s="91"/>
      <c r="P631" s="237">
        <f>O631*H631</f>
        <v>0</v>
      </c>
      <c r="Q631" s="237">
        <v>0.00020000000000000001</v>
      </c>
      <c r="R631" s="237">
        <f>Q631*H631</f>
        <v>0.049584200000000002</v>
      </c>
      <c r="S631" s="237">
        <v>0</v>
      </c>
      <c r="T631" s="238">
        <f>S631*H631</f>
        <v>0</v>
      </c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R631" s="239" t="s">
        <v>439</v>
      </c>
      <c r="AT631" s="239" t="s">
        <v>351</v>
      </c>
      <c r="AU631" s="239" t="s">
        <v>85</v>
      </c>
      <c r="AY631" s="17" t="s">
        <v>349</v>
      </c>
      <c r="BE631" s="240">
        <f>IF(N631="základní",J631,0)</f>
        <v>0</v>
      </c>
      <c r="BF631" s="240">
        <f>IF(N631="snížená",J631,0)</f>
        <v>0</v>
      </c>
      <c r="BG631" s="240">
        <f>IF(N631="zákl. přenesená",J631,0)</f>
        <v>0</v>
      </c>
      <c r="BH631" s="240">
        <f>IF(N631="sníž. přenesená",J631,0)</f>
        <v>0</v>
      </c>
      <c r="BI631" s="240">
        <f>IF(N631="nulová",J631,0)</f>
        <v>0</v>
      </c>
      <c r="BJ631" s="17" t="s">
        <v>83</v>
      </c>
      <c r="BK631" s="240">
        <f>ROUND(I631*H631,2)</f>
        <v>0</v>
      </c>
      <c r="BL631" s="17" t="s">
        <v>439</v>
      </c>
      <c r="BM631" s="239" t="s">
        <v>979</v>
      </c>
    </row>
    <row r="632" s="14" customFormat="1">
      <c r="A632" s="14"/>
      <c r="B632" s="252"/>
      <c r="C632" s="253"/>
      <c r="D632" s="243" t="s">
        <v>358</v>
      </c>
      <c r="E632" s="263" t="s">
        <v>1</v>
      </c>
      <c r="F632" s="254" t="s">
        <v>980</v>
      </c>
      <c r="G632" s="253"/>
      <c r="H632" s="256">
        <v>247.92099999999999</v>
      </c>
      <c r="I632" s="257"/>
      <c r="J632" s="253"/>
      <c r="K632" s="253"/>
      <c r="L632" s="258"/>
      <c r="M632" s="259"/>
      <c r="N632" s="260"/>
      <c r="O632" s="260"/>
      <c r="P632" s="260"/>
      <c r="Q632" s="260"/>
      <c r="R632" s="260"/>
      <c r="S632" s="260"/>
      <c r="T632" s="261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T632" s="262" t="s">
        <v>358</v>
      </c>
      <c r="AU632" s="262" t="s">
        <v>85</v>
      </c>
      <c r="AV632" s="14" t="s">
        <v>85</v>
      </c>
      <c r="AW632" s="14" t="s">
        <v>32</v>
      </c>
      <c r="AX632" s="14" t="s">
        <v>76</v>
      </c>
      <c r="AY632" s="262" t="s">
        <v>349</v>
      </c>
    </row>
    <row r="633" s="15" customFormat="1">
      <c r="A633" s="15"/>
      <c r="B633" s="264"/>
      <c r="C633" s="265"/>
      <c r="D633" s="243" t="s">
        <v>358</v>
      </c>
      <c r="E633" s="266" t="s">
        <v>1</v>
      </c>
      <c r="F633" s="267" t="s">
        <v>377</v>
      </c>
      <c r="G633" s="265"/>
      <c r="H633" s="268">
        <v>247.92099999999999</v>
      </c>
      <c r="I633" s="269"/>
      <c r="J633" s="265"/>
      <c r="K633" s="265"/>
      <c r="L633" s="270"/>
      <c r="M633" s="271"/>
      <c r="N633" s="272"/>
      <c r="O633" s="272"/>
      <c r="P633" s="272"/>
      <c r="Q633" s="272"/>
      <c r="R633" s="272"/>
      <c r="S633" s="272"/>
      <c r="T633" s="273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T633" s="274" t="s">
        <v>358</v>
      </c>
      <c r="AU633" s="274" t="s">
        <v>85</v>
      </c>
      <c r="AV633" s="15" t="s">
        <v>356</v>
      </c>
      <c r="AW633" s="15" t="s">
        <v>32</v>
      </c>
      <c r="AX633" s="15" t="s">
        <v>83</v>
      </c>
      <c r="AY633" s="274" t="s">
        <v>349</v>
      </c>
    </row>
    <row r="634" s="2" customFormat="1" ht="24.15" customHeight="1">
      <c r="A634" s="38"/>
      <c r="B634" s="39"/>
      <c r="C634" s="228" t="s">
        <v>981</v>
      </c>
      <c r="D634" s="228" t="s">
        <v>351</v>
      </c>
      <c r="E634" s="229" t="s">
        <v>982</v>
      </c>
      <c r="F634" s="230" t="s">
        <v>983</v>
      </c>
      <c r="G634" s="231" t="s">
        <v>422</v>
      </c>
      <c r="H634" s="232">
        <v>288.37599999999998</v>
      </c>
      <c r="I634" s="233"/>
      <c r="J634" s="234">
        <f>ROUND(I634*H634,2)</f>
        <v>0</v>
      </c>
      <c r="K634" s="230" t="s">
        <v>355</v>
      </c>
      <c r="L634" s="44"/>
      <c r="M634" s="235" t="s">
        <v>1</v>
      </c>
      <c r="N634" s="236" t="s">
        <v>41</v>
      </c>
      <c r="O634" s="91"/>
      <c r="P634" s="237">
        <f>O634*H634</f>
        <v>0</v>
      </c>
      <c r="Q634" s="237">
        <v>0.00025000000000000001</v>
      </c>
      <c r="R634" s="237">
        <f>Q634*H634</f>
        <v>0.072093999999999991</v>
      </c>
      <c r="S634" s="237">
        <v>0</v>
      </c>
      <c r="T634" s="238">
        <f>S634*H634</f>
        <v>0</v>
      </c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R634" s="239" t="s">
        <v>439</v>
      </c>
      <c r="AT634" s="239" t="s">
        <v>351</v>
      </c>
      <c r="AU634" s="239" t="s">
        <v>85</v>
      </c>
      <c r="AY634" s="17" t="s">
        <v>349</v>
      </c>
      <c r="BE634" s="240">
        <f>IF(N634="základní",J634,0)</f>
        <v>0</v>
      </c>
      <c r="BF634" s="240">
        <f>IF(N634="snížená",J634,0)</f>
        <v>0</v>
      </c>
      <c r="BG634" s="240">
        <f>IF(N634="zákl. přenesená",J634,0)</f>
        <v>0</v>
      </c>
      <c r="BH634" s="240">
        <f>IF(N634="sníž. přenesená",J634,0)</f>
        <v>0</v>
      </c>
      <c r="BI634" s="240">
        <f>IF(N634="nulová",J634,0)</f>
        <v>0</v>
      </c>
      <c r="BJ634" s="17" t="s">
        <v>83</v>
      </c>
      <c r="BK634" s="240">
        <f>ROUND(I634*H634,2)</f>
        <v>0</v>
      </c>
      <c r="BL634" s="17" t="s">
        <v>439</v>
      </c>
      <c r="BM634" s="239" t="s">
        <v>984</v>
      </c>
    </row>
    <row r="635" s="13" customFormat="1">
      <c r="A635" s="13"/>
      <c r="B635" s="241"/>
      <c r="C635" s="242"/>
      <c r="D635" s="243" t="s">
        <v>358</v>
      </c>
      <c r="E635" s="244" t="s">
        <v>1</v>
      </c>
      <c r="F635" s="245" t="s">
        <v>359</v>
      </c>
      <c r="G635" s="242"/>
      <c r="H635" s="244" t="s">
        <v>1</v>
      </c>
      <c r="I635" s="246"/>
      <c r="J635" s="242"/>
      <c r="K635" s="242"/>
      <c r="L635" s="247"/>
      <c r="M635" s="248"/>
      <c r="N635" s="249"/>
      <c r="O635" s="249"/>
      <c r="P635" s="249"/>
      <c r="Q635" s="249"/>
      <c r="R635" s="249"/>
      <c r="S635" s="249"/>
      <c r="T635" s="250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51" t="s">
        <v>358</v>
      </c>
      <c r="AU635" s="251" t="s">
        <v>85</v>
      </c>
      <c r="AV635" s="13" t="s">
        <v>83</v>
      </c>
      <c r="AW635" s="13" t="s">
        <v>32</v>
      </c>
      <c r="AX635" s="13" t="s">
        <v>76</v>
      </c>
      <c r="AY635" s="251" t="s">
        <v>349</v>
      </c>
    </row>
    <row r="636" s="13" customFormat="1">
      <c r="A636" s="13"/>
      <c r="B636" s="241"/>
      <c r="C636" s="242"/>
      <c r="D636" s="243" t="s">
        <v>358</v>
      </c>
      <c r="E636" s="244" t="s">
        <v>1</v>
      </c>
      <c r="F636" s="245" t="s">
        <v>580</v>
      </c>
      <c r="G636" s="242"/>
      <c r="H636" s="244" t="s">
        <v>1</v>
      </c>
      <c r="I636" s="246"/>
      <c r="J636" s="242"/>
      <c r="K636" s="242"/>
      <c r="L636" s="247"/>
      <c r="M636" s="248"/>
      <c r="N636" s="249"/>
      <c r="O636" s="249"/>
      <c r="P636" s="249"/>
      <c r="Q636" s="249"/>
      <c r="R636" s="249"/>
      <c r="S636" s="249"/>
      <c r="T636" s="250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T636" s="251" t="s">
        <v>358</v>
      </c>
      <c r="AU636" s="251" t="s">
        <v>85</v>
      </c>
      <c r="AV636" s="13" t="s">
        <v>83</v>
      </c>
      <c r="AW636" s="13" t="s">
        <v>32</v>
      </c>
      <c r="AX636" s="13" t="s">
        <v>76</v>
      </c>
      <c r="AY636" s="251" t="s">
        <v>349</v>
      </c>
    </row>
    <row r="637" s="13" customFormat="1">
      <c r="A637" s="13"/>
      <c r="B637" s="241"/>
      <c r="C637" s="242"/>
      <c r="D637" s="243" t="s">
        <v>358</v>
      </c>
      <c r="E637" s="244" t="s">
        <v>1</v>
      </c>
      <c r="F637" s="245" t="s">
        <v>985</v>
      </c>
      <c r="G637" s="242"/>
      <c r="H637" s="244" t="s">
        <v>1</v>
      </c>
      <c r="I637" s="246"/>
      <c r="J637" s="242"/>
      <c r="K637" s="242"/>
      <c r="L637" s="247"/>
      <c r="M637" s="248"/>
      <c r="N637" s="249"/>
      <c r="O637" s="249"/>
      <c r="P637" s="249"/>
      <c r="Q637" s="249"/>
      <c r="R637" s="249"/>
      <c r="S637" s="249"/>
      <c r="T637" s="250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T637" s="251" t="s">
        <v>358</v>
      </c>
      <c r="AU637" s="251" t="s">
        <v>85</v>
      </c>
      <c r="AV637" s="13" t="s">
        <v>83</v>
      </c>
      <c r="AW637" s="13" t="s">
        <v>32</v>
      </c>
      <c r="AX637" s="13" t="s">
        <v>76</v>
      </c>
      <c r="AY637" s="251" t="s">
        <v>349</v>
      </c>
    </row>
    <row r="638" s="13" customFormat="1">
      <c r="A638" s="13"/>
      <c r="B638" s="241"/>
      <c r="C638" s="242"/>
      <c r="D638" s="243" t="s">
        <v>358</v>
      </c>
      <c r="E638" s="244" t="s">
        <v>1</v>
      </c>
      <c r="F638" s="245" t="s">
        <v>582</v>
      </c>
      <c r="G638" s="242"/>
      <c r="H638" s="244" t="s">
        <v>1</v>
      </c>
      <c r="I638" s="246"/>
      <c r="J638" s="242"/>
      <c r="K638" s="242"/>
      <c r="L638" s="247"/>
      <c r="M638" s="248"/>
      <c r="N638" s="249"/>
      <c r="O638" s="249"/>
      <c r="P638" s="249"/>
      <c r="Q638" s="249"/>
      <c r="R638" s="249"/>
      <c r="S638" s="249"/>
      <c r="T638" s="250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T638" s="251" t="s">
        <v>358</v>
      </c>
      <c r="AU638" s="251" t="s">
        <v>85</v>
      </c>
      <c r="AV638" s="13" t="s">
        <v>83</v>
      </c>
      <c r="AW638" s="13" t="s">
        <v>32</v>
      </c>
      <c r="AX638" s="13" t="s">
        <v>76</v>
      </c>
      <c r="AY638" s="251" t="s">
        <v>349</v>
      </c>
    </row>
    <row r="639" s="13" customFormat="1">
      <c r="A639" s="13"/>
      <c r="B639" s="241"/>
      <c r="C639" s="242"/>
      <c r="D639" s="243" t="s">
        <v>358</v>
      </c>
      <c r="E639" s="244" t="s">
        <v>1</v>
      </c>
      <c r="F639" s="245" t="s">
        <v>986</v>
      </c>
      <c r="G639" s="242"/>
      <c r="H639" s="244" t="s">
        <v>1</v>
      </c>
      <c r="I639" s="246"/>
      <c r="J639" s="242"/>
      <c r="K639" s="242"/>
      <c r="L639" s="247"/>
      <c r="M639" s="248"/>
      <c r="N639" s="249"/>
      <c r="O639" s="249"/>
      <c r="P639" s="249"/>
      <c r="Q639" s="249"/>
      <c r="R639" s="249"/>
      <c r="S639" s="249"/>
      <c r="T639" s="250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T639" s="251" t="s">
        <v>358</v>
      </c>
      <c r="AU639" s="251" t="s">
        <v>85</v>
      </c>
      <c r="AV639" s="13" t="s">
        <v>83</v>
      </c>
      <c r="AW639" s="13" t="s">
        <v>32</v>
      </c>
      <c r="AX639" s="13" t="s">
        <v>76</v>
      </c>
      <c r="AY639" s="251" t="s">
        <v>349</v>
      </c>
    </row>
    <row r="640" s="14" customFormat="1">
      <c r="A640" s="14"/>
      <c r="B640" s="252"/>
      <c r="C640" s="253"/>
      <c r="D640" s="243" t="s">
        <v>358</v>
      </c>
      <c r="E640" s="254" t="s">
        <v>1</v>
      </c>
      <c r="F640" s="255" t="s">
        <v>251</v>
      </c>
      <c r="G640" s="253"/>
      <c r="H640" s="256">
        <v>288.37599999999998</v>
      </c>
      <c r="I640" s="257"/>
      <c r="J640" s="253"/>
      <c r="K640" s="253"/>
      <c r="L640" s="258"/>
      <c r="M640" s="259"/>
      <c r="N640" s="260"/>
      <c r="O640" s="260"/>
      <c r="P640" s="260"/>
      <c r="Q640" s="260"/>
      <c r="R640" s="260"/>
      <c r="S640" s="260"/>
      <c r="T640" s="261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T640" s="262" t="s">
        <v>358</v>
      </c>
      <c r="AU640" s="262" t="s">
        <v>85</v>
      </c>
      <c r="AV640" s="14" t="s">
        <v>85</v>
      </c>
      <c r="AW640" s="14" t="s">
        <v>32</v>
      </c>
      <c r="AX640" s="14" t="s">
        <v>83</v>
      </c>
      <c r="AY640" s="262" t="s">
        <v>349</v>
      </c>
    </row>
    <row r="641" s="2" customFormat="1" ht="16.5" customHeight="1">
      <c r="A641" s="38"/>
      <c r="B641" s="39"/>
      <c r="C641" s="228" t="s">
        <v>987</v>
      </c>
      <c r="D641" s="228" t="s">
        <v>351</v>
      </c>
      <c r="E641" s="229" t="s">
        <v>988</v>
      </c>
      <c r="F641" s="230" t="s">
        <v>989</v>
      </c>
      <c r="G641" s="231" t="s">
        <v>354</v>
      </c>
      <c r="H641" s="232">
        <v>788.05499999999995</v>
      </c>
      <c r="I641" s="233"/>
      <c r="J641" s="234">
        <f>ROUND(I641*H641,2)</f>
        <v>0</v>
      </c>
      <c r="K641" s="230" t="s">
        <v>355</v>
      </c>
      <c r="L641" s="44"/>
      <c r="M641" s="235" t="s">
        <v>1</v>
      </c>
      <c r="N641" s="236" t="s">
        <v>41</v>
      </c>
      <c r="O641" s="91"/>
      <c r="P641" s="237">
        <f>O641*H641</f>
        <v>0</v>
      </c>
      <c r="Q641" s="237">
        <v>0</v>
      </c>
      <c r="R641" s="237">
        <f>Q641*H641</f>
        <v>0</v>
      </c>
      <c r="S641" s="237">
        <v>0</v>
      </c>
      <c r="T641" s="238">
        <f>S641*H641</f>
        <v>0</v>
      </c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R641" s="239" t="s">
        <v>439</v>
      </c>
      <c r="AT641" s="239" t="s">
        <v>351</v>
      </c>
      <c r="AU641" s="239" t="s">
        <v>85</v>
      </c>
      <c r="AY641" s="17" t="s">
        <v>349</v>
      </c>
      <c r="BE641" s="240">
        <f>IF(N641="základní",J641,0)</f>
        <v>0</v>
      </c>
      <c r="BF641" s="240">
        <f>IF(N641="snížená",J641,0)</f>
        <v>0</v>
      </c>
      <c r="BG641" s="240">
        <f>IF(N641="zákl. přenesená",J641,0)</f>
        <v>0</v>
      </c>
      <c r="BH641" s="240">
        <f>IF(N641="sníž. přenesená",J641,0)</f>
        <v>0</v>
      </c>
      <c r="BI641" s="240">
        <f>IF(N641="nulová",J641,0)</f>
        <v>0</v>
      </c>
      <c r="BJ641" s="17" t="s">
        <v>83</v>
      </c>
      <c r="BK641" s="240">
        <f>ROUND(I641*H641,2)</f>
        <v>0</v>
      </c>
      <c r="BL641" s="17" t="s">
        <v>439</v>
      </c>
      <c r="BM641" s="239" t="s">
        <v>990</v>
      </c>
    </row>
    <row r="642" s="13" customFormat="1">
      <c r="A642" s="13"/>
      <c r="B642" s="241"/>
      <c r="C642" s="242"/>
      <c r="D642" s="243" t="s">
        <v>358</v>
      </c>
      <c r="E642" s="244" t="s">
        <v>1</v>
      </c>
      <c r="F642" s="245" t="s">
        <v>800</v>
      </c>
      <c r="G642" s="242"/>
      <c r="H642" s="244" t="s">
        <v>1</v>
      </c>
      <c r="I642" s="246"/>
      <c r="J642" s="242"/>
      <c r="K642" s="242"/>
      <c r="L642" s="247"/>
      <c r="M642" s="248"/>
      <c r="N642" s="249"/>
      <c r="O642" s="249"/>
      <c r="P642" s="249"/>
      <c r="Q642" s="249"/>
      <c r="R642" s="249"/>
      <c r="S642" s="249"/>
      <c r="T642" s="250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51" t="s">
        <v>358</v>
      </c>
      <c r="AU642" s="251" t="s">
        <v>85</v>
      </c>
      <c r="AV642" s="13" t="s">
        <v>83</v>
      </c>
      <c r="AW642" s="13" t="s">
        <v>32</v>
      </c>
      <c r="AX642" s="13" t="s">
        <v>76</v>
      </c>
      <c r="AY642" s="251" t="s">
        <v>349</v>
      </c>
    </row>
    <row r="643" s="13" customFormat="1">
      <c r="A643" s="13"/>
      <c r="B643" s="241"/>
      <c r="C643" s="242"/>
      <c r="D643" s="243" t="s">
        <v>358</v>
      </c>
      <c r="E643" s="244" t="s">
        <v>1</v>
      </c>
      <c r="F643" s="245" t="s">
        <v>580</v>
      </c>
      <c r="G643" s="242"/>
      <c r="H643" s="244" t="s">
        <v>1</v>
      </c>
      <c r="I643" s="246"/>
      <c r="J643" s="242"/>
      <c r="K643" s="242"/>
      <c r="L643" s="247"/>
      <c r="M643" s="248"/>
      <c r="N643" s="249"/>
      <c r="O643" s="249"/>
      <c r="P643" s="249"/>
      <c r="Q643" s="249"/>
      <c r="R643" s="249"/>
      <c r="S643" s="249"/>
      <c r="T643" s="250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251" t="s">
        <v>358</v>
      </c>
      <c r="AU643" s="251" t="s">
        <v>85</v>
      </c>
      <c r="AV643" s="13" t="s">
        <v>83</v>
      </c>
      <c r="AW643" s="13" t="s">
        <v>32</v>
      </c>
      <c r="AX643" s="13" t="s">
        <v>76</v>
      </c>
      <c r="AY643" s="251" t="s">
        <v>349</v>
      </c>
    </row>
    <row r="644" s="14" customFormat="1">
      <c r="A644" s="14"/>
      <c r="B644" s="252"/>
      <c r="C644" s="253"/>
      <c r="D644" s="243" t="s">
        <v>358</v>
      </c>
      <c r="E644" s="263" t="s">
        <v>1</v>
      </c>
      <c r="F644" s="254" t="s">
        <v>801</v>
      </c>
      <c r="G644" s="253"/>
      <c r="H644" s="256">
        <v>200.75100000000001</v>
      </c>
      <c r="I644" s="257"/>
      <c r="J644" s="253"/>
      <c r="K644" s="253"/>
      <c r="L644" s="258"/>
      <c r="M644" s="259"/>
      <c r="N644" s="260"/>
      <c r="O644" s="260"/>
      <c r="P644" s="260"/>
      <c r="Q644" s="260"/>
      <c r="R644" s="260"/>
      <c r="S644" s="260"/>
      <c r="T644" s="261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T644" s="262" t="s">
        <v>358</v>
      </c>
      <c r="AU644" s="262" t="s">
        <v>85</v>
      </c>
      <c r="AV644" s="14" t="s">
        <v>85</v>
      </c>
      <c r="AW644" s="14" t="s">
        <v>32</v>
      </c>
      <c r="AX644" s="14" t="s">
        <v>76</v>
      </c>
      <c r="AY644" s="262" t="s">
        <v>349</v>
      </c>
    </row>
    <row r="645" s="13" customFormat="1">
      <c r="A645" s="13"/>
      <c r="B645" s="241"/>
      <c r="C645" s="242"/>
      <c r="D645" s="243" t="s">
        <v>358</v>
      </c>
      <c r="E645" s="244" t="s">
        <v>1</v>
      </c>
      <c r="F645" s="245" t="s">
        <v>480</v>
      </c>
      <c r="G645" s="242"/>
      <c r="H645" s="244" t="s">
        <v>1</v>
      </c>
      <c r="I645" s="246"/>
      <c r="J645" s="242"/>
      <c r="K645" s="242"/>
      <c r="L645" s="247"/>
      <c r="M645" s="248"/>
      <c r="N645" s="249"/>
      <c r="O645" s="249"/>
      <c r="P645" s="249"/>
      <c r="Q645" s="249"/>
      <c r="R645" s="249"/>
      <c r="S645" s="249"/>
      <c r="T645" s="250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51" t="s">
        <v>358</v>
      </c>
      <c r="AU645" s="251" t="s">
        <v>85</v>
      </c>
      <c r="AV645" s="13" t="s">
        <v>83</v>
      </c>
      <c r="AW645" s="13" t="s">
        <v>32</v>
      </c>
      <c r="AX645" s="13" t="s">
        <v>76</v>
      </c>
      <c r="AY645" s="251" t="s">
        <v>349</v>
      </c>
    </row>
    <row r="646" s="14" customFormat="1">
      <c r="A646" s="14"/>
      <c r="B646" s="252"/>
      <c r="C646" s="253"/>
      <c r="D646" s="243" t="s">
        <v>358</v>
      </c>
      <c r="E646" s="263" t="s">
        <v>1</v>
      </c>
      <c r="F646" s="254" t="s">
        <v>802</v>
      </c>
      <c r="G646" s="253"/>
      <c r="H646" s="256">
        <v>-5.5890000000000004</v>
      </c>
      <c r="I646" s="257"/>
      <c r="J646" s="253"/>
      <c r="K646" s="253"/>
      <c r="L646" s="258"/>
      <c r="M646" s="259"/>
      <c r="N646" s="260"/>
      <c r="O646" s="260"/>
      <c r="P646" s="260"/>
      <c r="Q646" s="260"/>
      <c r="R646" s="260"/>
      <c r="S646" s="260"/>
      <c r="T646" s="261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T646" s="262" t="s">
        <v>358</v>
      </c>
      <c r="AU646" s="262" t="s">
        <v>85</v>
      </c>
      <c r="AV646" s="14" t="s">
        <v>85</v>
      </c>
      <c r="AW646" s="14" t="s">
        <v>32</v>
      </c>
      <c r="AX646" s="14" t="s">
        <v>76</v>
      </c>
      <c r="AY646" s="262" t="s">
        <v>349</v>
      </c>
    </row>
    <row r="647" s="14" customFormat="1">
      <c r="A647" s="14"/>
      <c r="B647" s="252"/>
      <c r="C647" s="253"/>
      <c r="D647" s="243" t="s">
        <v>358</v>
      </c>
      <c r="E647" s="263" t="s">
        <v>1</v>
      </c>
      <c r="F647" s="254" t="s">
        <v>803</v>
      </c>
      <c r="G647" s="253"/>
      <c r="H647" s="256">
        <v>-4.968</v>
      </c>
      <c r="I647" s="257"/>
      <c r="J647" s="253"/>
      <c r="K647" s="253"/>
      <c r="L647" s="258"/>
      <c r="M647" s="259"/>
      <c r="N647" s="260"/>
      <c r="O647" s="260"/>
      <c r="P647" s="260"/>
      <c r="Q647" s="260"/>
      <c r="R647" s="260"/>
      <c r="S647" s="260"/>
      <c r="T647" s="261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T647" s="262" t="s">
        <v>358</v>
      </c>
      <c r="AU647" s="262" t="s">
        <v>85</v>
      </c>
      <c r="AV647" s="14" t="s">
        <v>85</v>
      </c>
      <c r="AW647" s="14" t="s">
        <v>32</v>
      </c>
      <c r="AX647" s="14" t="s">
        <v>76</v>
      </c>
      <c r="AY647" s="262" t="s">
        <v>349</v>
      </c>
    </row>
    <row r="648" s="14" customFormat="1">
      <c r="A648" s="14"/>
      <c r="B648" s="252"/>
      <c r="C648" s="253"/>
      <c r="D648" s="243" t="s">
        <v>358</v>
      </c>
      <c r="E648" s="263" t="s">
        <v>1</v>
      </c>
      <c r="F648" s="254" t="s">
        <v>804</v>
      </c>
      <c r="G648" s="253"/>
      <c r="H648" s="256">
        <v>-12.960000000000001</v>
      </c>
      <c r="I648" s="257"/>
      <c r="J648" s="253"/>
      <c r="K648" s="253"/>
      <c r="L648" s="258"/>
      <c r="M648" s="259"/>
      <c r="N648" s="260"/>
      <c r="O648" s="260"/>
      <c r="P648" s="260"/>
      <c r="Q648" s="260"/>
      <c r="R648" s="260"/>
      <c r="S648" s="260"/>
      <c r="T648" s="261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T648" s="262" t="s">
        <v>358</v>
      </c>
      <c r="AU648" s="262" t="s">
        <v>85</v>
      </c>
      <c r="AV648" s="14" t="s">
        <v>85</v>
      </c>
      <c r="AW648" s="14" t="s">
        <v>32</v>
      </c>
      <c r="AX648" s="14" t="s">
        <v>76</v>
      </c>
      <c r="AY648" s="262" t="s">
        <v>349</v>
      </c>
    </row>
    <row r="649" s="14" customFormat="1">
      <c r="A649" s="14"/>
      <c r="B649" s="252"/>
      <c r="C649" s="253"/>
      <c r="D649" s="243" t="s">
        <v>358</v>
      </c>
      <c r="E649" s="263" t="s">
        <v>1</v>
      </c>
      <c r="F649" s="254" t="s">
        <v>805</v>
      </c>
      <c r="G649" s="253"/>
      <c r="H649" s="256">
        <v>-1.3799999999999999</v>
      </c>
      <c r="I649" s="257"/>
      <c r="J649" s="253"/>
      <c r="K649" s="253"/>
      <c r="L649" s="258"/>
      <c r="M649" s="259"/>
      <c r="N649" s="260"/>
      <c r="O649" s="260"/>
      <c r="P649" s="260"/>
      <c r="Q649" s="260"/>
      <c r="R649" s="260"/>
      <c r="S649" s="260"/>
      <c r="T649" s="261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T649" s="262" t="s">
        <v>358</v>
      </c>
      <c r="AU649" s="262" t="s">
        <v>85</v>
      </c>
      <c r="AV649" s="14" t="s">
        <v>85</v>
      </c>
      <c r="AW649" s="14" t="s">
        <v>32</v>
      </c>
      <c r="AX649" s="14" t="s">
        <v>76</v>
      </c>
      <c r="AY649" s="262" t="s">
        <v>349</v>
      </c>
    </row>
    <row r="650" s="14" customFormat="1">
      <c r="A650" s="14"/>
      <c r="B650" s="252"/>
      <c r="C650" s="253"/>
      <c r="D650" s="243" t="s">
        <v>358</v>
      </c>
      <c r="E650" s="263" t="s">
        <v>1</v>
      </c>
      <c r="F650" s="254" t="s">
        <v>806</v>
      </c>
      <c r="G650" s="253"/>
      <c r="H650" s="256">
        <v>-1.44</v>
      </c>
      <c r="I650" s="257"/>
      <c r="J650" s="253"/>
      <c r="K650" s="253"/>
      <c r="L650" s="258"/>
      <c r="M650" s="259"/>
      <c r="N650" s="260"/>
      <c r="O650" s="260"/>
      <c r="P650" s="260"/>
      <c r="Q650" s="260"/>
      <c r="R650" s="260"/>
      <c r="S650" s="260"/>
      <c r="T650" s="261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262" t="s">
        <v>358</v>
      </c>
      <c r="AU650" s="262" t="s">
        <v>85</v>
      </c>
      <c r="AV650" s="14" t="s">
        <v>85</v>
      </c>
      <c r="AW650" s="14" t="s">
        <v>32</v>
      </c>
      <c r="AX650" s="14" t="s">
        <v>76</v>
      </c>
      <c r="AY650" s="262" t="s">
        <v>349</v>
      </c>
    </row>
    <row r="651" s="14" customFormat="1">
      <c r="A651" s="14"/>
      <c r="B651" s="252"/>
      <c r="C651" s="253"/>
      <c r="D651" s="243" t="s">
        <v>358</v>
      </c>
      <c r="E651" s="263" t="s">
        <v>1</v>
      </c>
      <c r="F651" s="254" t="s">
        <v>807</v>
      </c>
      <c r="G651" s="253"/>
      <c r="H651" s="256">
        <v>-1.6799999999999999</v>
      </c>
      <c r="I651" s="257"/>
      <c r="J651" s="253"/>
      <c r="K651" s="253"/>
      <c r="L651" s="258"/>
      <c r="M651" s="259"/>
      <c r="N651" s="260"/>
      <c r="O651" s="260"/>
      <c r="P651" s="260"/>
      <c r="Q651" s="260"/>
      <c r="R651" s="260"/>
      <c r="S651" s="260"/>
      <c r="T651" s="261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T651" s="262" t="s">
        <v>358</v>
      </c>
      <c r="AU651" s="262" t="s">
        <v>85</v>
      </c>
      <c r="AV651" s="14" t="s">
        <v>85</v>
      </c>
      <c r="AW651" s="14" t="s">
        <v>32</v>
      </c>
      <c r="AX651" s="14" t="s">
        <v>76</v>
      </c>
      <c r="AY651" s="262" t="s">
        <v>349</v>
      </c>
    </row>
    <row r="652" s="14" customFormat="1">
      <c r="A652" s="14"/>
      <c r="B652" s="252"/>
      <c r="C652" s="253"/>
      <c r="D652" s="243" t="s">
        <v>358</v>
      </c>
      <c r="E652" s="263" t="s">
        <v>1</v>
      </c>
      <c r="F652" s="254" t="s">
        <v>808</v>
      </c>
      <c r="G652" s="253"/>
      <c r="H652" s="256">
        <v>-1.44</v>
      </c>
      <c r="I652" s="257"/>
      <c r="J652" s="253"/>
      <c r="K652" s="253"/>
      <c r="L652" s="258"/>
      <c r="M652" s="259"/>
      <c r="N652" s="260"/>
      <c r="O652" s="260"/>
      <c r="P652" s="260"/>
      <c r="Q652" s="260"/>
      <c r="R652" s="260"/>
      <c r="S652" s="260"/>
      <c r="T652" s="261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T652" s="262" t="s">
        <v>358</v>
      </c>
      <c r="AU652" s="262" t="s">
        <v>85</v>
      </c>
      <c r="AV652" s="14" t="s">
        <v>85</v>
      </c>
      <c r="AW652" s="14" t="s">
        <v>32</v>
      </c>
      <c r="AX652" s="14" t="s">
        <v>76</v>
      </c>
      <c r="AY652" s="262" t="s">
        <v>349</v>
      </c>
    </row>
    <row r="653" s="14" customFormat="1">
      <c r="A653" s="14"/>
      <c r="B653" s="252"/>
      <c r="C653" s="253"/>
      <c r="D653" s="243" t="s">
        <v>358</v>
      </c>
      <c r="E653" s="263" t="s">
        <v>1</v>
      </c>
      <c r="F653" s="254" t="s">
        <v>809</v>
      </c>
      <c r="G653" s="253"/>
      <c r="H653" s="256">
        <v>-3.726</v>
      </c>
      <c r="I653" s="257"/>
      <c r="J653" s="253"/>
      <c r="K653" s="253"/>
      <c r="L653" s="258"/>
      <c r="M653" s="259"/>
      <c r="N653" s="260"/>
      <c r="O653" s="260"/>
      <c r="P653" s="260"/>
      <c r="Q653" s="260"/>
      <c r="R653" s="260"/>
      <c r="S653" s="260"/>
      <c r="T653" s="261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T653" s="262" t="s">
        <v>358</v>
      </c>
      <c r="AU653" s="262" t="s">
        <v>85</v>
      </c>
      <c r="AV653" s="14" t="s">
        <v>85</v>
      </c>
      <c r="AW653" s="14" t="s">
        <v>32</v>
      </c>
      <c r="AX653" s="14" t="s">
        <v>76</v>
      </c>
      <c r="AY653" s="262" t="s">
        <v>349</v>
      </c>
    </row>
    <row r="654" s="13" customFormat="1">
      <c r="A654" s="13"/>
      <c r="B654" s="241"/>
      <c r="C654" s="242"/>
      <c r="D654" s="243" t="s">
        <v>358</v>
      </c>
      <c r="E654" s="244" t="s">
        <v>1</v>
      </c>
      <c r="F654" s="245" t="s">
        <v>582</v>
      </c>
      <c r="G654" s="242"/>
      <c r="H654" s="244" t="s">
        <v>1</v>
      </c>
      <c r="I654" s="246"/>
      <c r="J654" s="242"/>
      <c r="K654" s="242"/>
      <c r="L654" s="247"/>
      <c r="M654" s="248"/>
      <c r="N654" s="249"/>
      <c r="O654" s="249"/>
      <c r="P654" s="249"/>
      <c r="Q654" s="249"/>
      <c r="R654" s="249"/>
      <c r="S654" s="249"/>
      <c r="T654" s="250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T654" s="251" t="s">
        <v>358</v>
      </c>
      <c r="AU654" s="251" t="s">
        <v>85</v>
      </c>
      <c r="AV654" s="13" t="s">
        <v>83</v>
      </c>
      <c r="AW654" s="13" t="s">
        <v>32</v>
      </c>
      <c r="AX654" s="13" t="s">
        <v>76</v>
      </c>
      <c r="AY654" s="251" t="s">
        <v>349</v>
      </c>
    </row>
    <row r="655" s="14" customFormat="1">
      <c r="A655" s="14"/>
      <c r="B655" s="252"/>
      <c r="C655" s="253"/>
      <c r="D655" s="243" t="s">
        <v>358</v>
      </c>
      <c r="E655" s="263" t="s">
        <v>1</v>
      </c>
      <c r="F655" s="254" t="s">
        <v>810</v>
      </c>
      <c r="G655" s="253"/>
      <c r="H655" s="256">
        <v>154.74100000000001</v>
      </c>
      <c r="I655" s="257"/>
      <c r="J655" s="253"/>
      <c r="K655" s="253"/>
      <c r="L655" s="258"/>
      <c r="M655" s="259"/>
      <c r="N655" s="260"/>
      <c r="O655" s="260"/>
      <c r="P655" s="260"/>
      <c r="Q655" s="260"/>
      <c r="R655" s="260"/>
      <c r="S655" s="260"/>
      <c r="T655" s="261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T655" s="262" t="s">
        <v>358</v>
      </c>
      <c r="AU655" s="262" t="s">
        <v>85</v>
      </c>
      <c r="AV655" s="14" t="s">
        <v>85</v>
      </c>
      <c r="AW655" s="14" t="s">
        <v>32</v>
      </c>
      <c r="AX655" s="14" t="s">
        <v>76</v>
      </c>
      <c r="AY655" s="262" t="s">
        <v>349</v>
      </c>
    </row>
    <row r="656" s="13" customFormat="1">
      <c r="A656" s="13"/>
      <c r="B656" s="241"/>
      <c r="C656" s="242"/>
      <c r="D656" s="243" t="s">
        <v>358</v>
      </c>
      <c r="E656" s="244" t="s">
        <v>1</v>
      </c>
      <c r="F656" s="245" t="s">
        <v>480</v>
      </c>
      <c r="G656" s="242"/>
      <c r="H656" s="244" t="s">
        <v>1</v>
      </c>
      <c r="I656" s="246"/>
      <c r="J656" s="242"/>
      <c r="K656" s="242"/>
      <c r="L656" s="247"/>
      <c r="M656" s="248"/>
      <c r="N656" s="249"/>
      <c r="O656" s="249"/>
      <c r="P656" s="249"/>
      <c r="Q656" s="249"/>
      <c r="R656" s="249"/>
      <c r="S656" s="249"/>
      <c r="T656" s="250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T656" s="251" t="s">
        <v>358</v>
      </c>
      <c r="AU656" s="251" t="s">
        <v>85</v>
      </c>
      <c r="AV656" s="13" t="s">
        <v>83</v>
      </c>
      <c r="AW656" s="13" t="s">
        <v>32</v>
      </c>
      <c r="AX656" s="13" t="s">
        <v>76</v>
      </c>
      <c r="AY656" s="251" t="s">
        <v>349</v>
      </c>
    </row>
    <row r="657" s="14" customFormat="1">
      <c r="A657" s="14"/>
      <c r="B657" s="252"/>
      <c r="C657" s="253"/>
      <c r="D657" s="243" t="s">
        <v>358</v>
      </c>
      <c r="E657" s="263" t="s">
        <v>1</v>
      </c>
      <c r="F657" s="254" t="s">
        <v>811</v>
      </c>
      <c r="G657" s="253"/>
      <c r="H657" s="256">
        <v>-6.7199999999999998</v>
      </c>
      <c r="I657" s="257"/>
      <c r="J657" s="253"/>
      <c r="K657" s="253"/>
      <c r="L657" s="258"/>
      <c r="M657" s="259"/>
      <c r="N657" s="260"/>
      <c r="O657" s="260"/>
      <c r="P657" s="260"/>
      <c r="Q657" s="260"/>
      <c r="R657" s="260"/>
      <c r="S657" s="260"/>
      <c r="T657" s="261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T657" s="262" t="s">
        <v>358</v>
      </c>
      <c r="AU657" s="262" t="s">
        <v>85</v>
      </c>
      <c r="AV657" s="14" t="s">
        <v>85</v>
      </c>
      <c r="AW657" s="14" t="s">
        <v>32</v>
      </c>
      <c r="AX657" s="14" t="s">
        <v>76</v>
      </c>
      <c r="AY657" s="262" t="s">
        <v>349</v>
      </c>
    </row>
    <row r="658" s="14" customFormat="1">
      <c r="A658" s="14"/>
      <c r="B658" s="252"/>
      <c r="C658" s="253"/>
      <c r="D658" s="243" t="s">
        <v>358</v>
      </c>
      <c r="E658" s="263" t="s">
        <v>1</v>
      </c>
      <c r="F658" s="254" t="s">
        <v>812</v>
      </c>
      <c r="G658" s="253"/>
      <c r="H658" s="256">
        <v>-7.2000000000000002</v>
      </c>
      <c r="I658" s="257"/>
      <c r="J658" s="253"/>
      <c r="K658" s="253"/>
      <c r="L658" s="258"/>
      <c r="M658" s="259"/>
      <c r="N658" s="260"/>
      <c r="O658" s="260"/>
      <c r="P658" s="260"/>
      <c r="Q658" s="260"/>
      <c r="R658" s="260"/>
      <c r="S658" s="260"/>
      <c r="T658" s="261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T658" s="262" t="s">
        <v>358</v>
      </c>
      <c r="AU658" s="262" t="s">
        <v>85</v>
      </c>
      <c r="AV658" s="14" t="s">
        <v>85</v>
      </c>
      <c r="AW658" s="14" t="s">
        <v>32</v>
      </c>
      <c r="AX658" s="14" t="s">
        <v>76</v>
      </c>
      <c r="AY658" s="262" t="s">
        <v>349</v>
      </c>
    </row>
    <row r="659" s="14" customFormat="1">
      <c r="A659" s="14"/>
      <c r="B659" s="252"/>
      <c r="C659" s="253"/>
      <c r="D659" s="243" t="s">
        <v>358</v>
      </c>
      <c r="E659" s="263" t="s">
        <v>1</v>
      </c>
      <c r="F659" s="254" t="s">
        <v>808</v>
      </c>
      <c r="G659" s="253"/>
      <c r="H659" s="256">
        <v>-1.44</v>
      </c>
      <c r="I659" s="257"/>
      <c r="J659" s="253"/>
      <c r="K659" s="253"/>
      <c r="L659" s="258"/>
      <c r="M659" s="259"/>
      <c r="N659" s="260"/>
      <c r="O659" s="260"/>
      <c r="P659" s="260"/>
      <c r="Q659" s="260"/>
      <c r="R659" s="260"/>
      <c r="S659" s="260"/>
      <c r="T659" s="261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T659" s="262" t="s">
        <v>358</v>
      </c>
      <c r="AU659" s="262" t="s">
        <v>85</v>
      </c>
      <c r="AV659" s="14" t="s">
        <v>85</v>
      </c>
      <c r="AW659" s="14" t="s">
        <v>32</v>
      </c>
      <c r="AX659" s="14" t="s">
        <v>76</v>
      </c>
      <c r="AY659" s="262" t="s">
        <v>349</v>
      </c>
    </row>
    <row r="660" s="13" customFormat="1">
      <c r="A660" s="13"/>
      <c r="B660" s="241"/>
      <c r="C660" s="242"/>
      <c r="D660" s="243" t="s">
        <v>358</v>
      </c>
      <c r="E660" s="244" t="s">
        <v>1</v>
      </c>
      <c r="F660" s="245" t="s">
        <v>813</v>
      </c>
      <c r="G660" s="242"/>
      <c r="H660" s="244" t="s">
        <v>1</v>
      </c>
      <c r="I660" s="246"/>
      <c r="J660" s="242"/>
      <c r="K660" s="242"/>
      <c r="L660" s="247"/>
      <c r="M660" s="248"/>
      <c r="N660" s="249"/>
      <c r="O660" s="249"/>
      <c r="P660" s="249"/>
      <c r="Q660" s="249"/>
      <c r="R660" s="249"/>
      <c r="S660" s="249"/>
      <c r="T660" s="250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T660" s="251" t="s">
        <v>358</v>
      </c>
      <c r="AU660" s="251" t="s">
        <v>85</v>
      </c>
      <c r="AV660" s="13" t="s">
        <v>83</v>
      </c>
      <c r="AW660" s="13" t="s">
        <v>32</v>
      </c>
      <c r="AX660" s="13" t="s">
        <v>76</v>
      </c>
      <c r="AY660" s="251" t="s">
        <v>349</v>
      </c>
    </row>
    <row r="661" s="13" customFormat="1">
      <c r="A661" s="13"/>
      <c r="B661" s="241"/>
      <c r="C661" s="242"/>
      <c r="D661" s="243" t="s">
        <v>358</v>
      </c>
      <c r="E661" s="244" t="s">
        <v>1</v>
      </c>
      <c r="F661" s="245" t="s">
        <v>582</v>
      </c>
      <c r="G661" s="242"/>
      <c r="H661" s="244" t="s">
        <v>1</v>
      </c>
      <c r="I661" s="246"/>
      <c r="J661" s="242"/>
      <c r="K661" s="242"/>
      <c r="L661" s="247"/>
      <c r="M661" s="248"/>
      <c r="N661" s="249"/>
      <c r="O661" s="249"/>
      <c r="P661" s="249"/>
      <c r="Q661" s="249"/>
      <c r="R661" s="249"/>
      <c r="S661" s="249"/>
      <c r="T661" s="250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T661" s="251" t="s">
        <v>358</v>
      </c>
      <c r="AU661" s="251" t="s">
        <v>85</v>
      </c>
      <c r="AV661" s="13" t="s">
        <v>83</v>
      </c>
      <c r="AW661" s="13" t="s">
        <v>32</v>
      </c>
      <c r="AX661" s="13" t="s">
        <v>76</v>
      </c>
      <c r="AY661" s="251" t="s">
        <v>349</v>
      </c>
    </row>
    <row r="662" s="14" customFormat="1">
      <c r="A662" s="14"/>
      <c r="B662" s="252"/>
      <c r="C662" s="253"/>
      <c r="D662" s="243" t="s">
        <v>358</v>
      </c>
      <c r="E662" s="263" t="s">
        <v>1</v>
      </c>
      <c r="F662" s="254" t="s">
        <v>814</v>
      </c>
      <c r="G662" s="253"/>
      <c r="H662" s="256">
        <v>68.400000000000006</v>
      </c>
      <c r="I662" s="257"/>
      <c r="J662" s="253"/>
      <c r="K662" s="253"/>
      <c r="L662" s="258"/>
      <c r="M662" s="259"/>
      <c r="N662" s="260"/>
      <c r="O662" s="260"/>
      <c r="P662" s="260"/>
      <c r="Q662" s="260"/>
      <c r="R662" s="260"/>
      <c r="S662" s="260"/>
      <c r="T662" s="261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T662" s="262" t="s">
        <v>358</v>
      </c>
      <c r="AU662" s="262" t="s">
        <v>85</v>
      </c>
      <c r="AV662" s="14" t="s">
        <v>85</v>
      </c>
      <c r="AW662" s="14" t="s">
        <v>32</v>
      </c>
      <c r="AX662" s="14" t="s">
        <v>76</v>
      </c>
      <c r="AY662" s="262" t="s">
        <v>349</v>
      </c>
    </row>
    <row r="663" s="13" customFormat="1">
      <c r="A663" s="13"/>
      <c r="B663" s="241"/>
      <c r="C663" s="242"/>
      <c r="D663" s="243" t="s">
        <v>358</v>
      </c>
      <c r="E663" s="244" t="s">
        <v>1</v>
      </c>
      <c r="F663" s="245" t="s">
        <v>480</v>
      </c>
      <c r="G663" s="242"/>
      <c r="H663" s="244" t="s">
        <v>1</v>
      </c>
      <c r="I663" s="246"/>
      <c r="J663" s="242"/>
      <c r="K663" s="242"/>
      <c r="L663" s="247"/>
      <c r="M663" s="248"/>
      <c r="N663" s="249"/>
      <c r="O663" s="249"/>
      <c r="P663" s="249"/>
      <c r="Q663" s="249"/>
      <c r="R663" s="249"/>
      <c r="S663" s="249"/>
      <c r="T663" s="250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T663" s="251" t="s">
        <v>358</v>
      </c>
      <c r="AU663" s="251" t="s">
        <v>85</v>
      </c>
      <c r="AV663" s="13" t="s">
        <v>83</v>
      </c>
      <c r="AW663" s="13" t="s">
        <v>32</v>
      </c>
      <c r="AX663" s="13" t="s">
        <v>76</v>
      </c>
      <c r="AY663" s="251" t="s">
        <v>349</v>
      </c>
    </row>
    <row r="664" s="14" customFormat="1">
      <c r="A664" s="14"/>
      <c r="B664" s="252"/>
      <c r="C664" s="253"/>
      <c r="D664" s="243" t="s">
        <v>358</v>
      </c>
      <c r="E664" s="263" t="s">
        <v>1</v>
      </c>
      <c r="F664" s="254" t="s">
        <v>815</v>
      </c>
      <c r="G664" s="253"/>
      <c r="H664" s="256">
        <v>-51.399999999999999</v>
      </c>
      <c r="I664" s="257"/>
      <c r="J664" s="253"/>
      <c r="K664" s="253"/>
      <c r="L664" s="258"/>
      <c r="M664" s="259"/>
      <c r="N664" s="260"/>
      <c r="O664" s="260"/>
      <c r="P664" s="260"/>
      <c r="Q664" s="260"/>
      <c r="R664" s="260"/>
      <c r="S664" s="260"/>
      <c r="T664" s="261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T664" s="262" t="s">
        <v>358</v>
      </c>
      <c r="AU664" s="262" t="s">
        <v>85</v>
      </c>
      <c r="AV664" s="14" t="s">
        <v>85</v>
      </c>
      <c r="AW664" s="14" t="s">
        <v>32</v>
      </c>
      <c r="AX664" s="14" t="s">
        <v>76</v>
      </c>
      <c r="AY664" s="262" t="s">
        <v>349</v>
      </c>
    </row>
    <row r="665" s="13" customFormat="1">
      <c r="A665" s="13"/>
      <c r="B665" s="241"/>
      <c r="C665" s="242"/>
      <c r="D665" s="243" t="s">
        <v>358</v>
      </c>
      <c r="E665" s="244" t="s">
        <v>1</v>
      </c>
      <c r="F665" s="245" t="s">
        <v>816</v>
      </c>
      <c r="G665" s="242"/>
      <c r="H665" s="244" t="s">
        <v>1</v>
      </c>
      <c r="I665" s="246"/>
      <c r="J665" s="242"/>
      <c r="K665" s="242"/>
      <c r="L665" s="247"/>
      <c r="M665" s="248"/>
      <c r="N665" s="249"/>
      <c r="O665" s="249"/>
      <c r="P665" s="249"/>
      <c r="Q665" s="249"/>
      <c r="R665" s="249"/>
      <c r="S665" s="249"/>
      <c r="T665" s="250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51" t="s">
        <v>358</v>
      </c>
      <c r="AU665" s="251" t="s">
        <v>85</v>
      </c>
      <c r="AV665" s="13" t="s">
        <v>83</v>
      </c>
      <c r="AW665" s="13" t="s">
        <v>32</v>
      </c>
      <c r="AX665" s="13" t="s">
        <v>76</v>
      </c>
      <c r="AY665" s="251" t="s">
        <v>349</v>
      </c>
    </row>
    <row r="666" s="13" customFormat="1">
      <c r="A666" s="13"/>
      <c r="B666" s="241"/>
      <c r="C666" s="242"/>
      <c r="D666" s="243" t="s">
        <v>358</v>
      </c>
      <c r="E666" s="244" t="s">
        <v>1</v>
      </c>
      <c r="F666" s="245" t="s">
        <v>580</v>
      </c>
      <c r="G666" s="242"/>
      <c r="H666" s="244" t="s">
        <v>1</v>
      </c>
      <c r="I666" s="246"/>
      <c r="J666" s="242"/>
      <c r="K666" s="242"/>
      <c r="L666" s="247"/>
      <c r="M666" s="248"/>
      <c r="N666" s="249"/>
      <c r="O666" s="249"/>
      <c r="P666" s="249"/>
      <c r="Q666" s="249"/>
      <c r="R666" s="249"/>
      <c r="S666" s="249"/>
      <c r="T666" s="250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51" t="s">
        <v>358</v>
      </c>
      <c r="AU666" s="251" t="s">
        <v>85</v>
      </c>
      <c r="AV666" s="13" t="s">
        <v>83</v>
      </c>
      <c r="AW666" s="13" t="s">
        <v>32</v>
      </c>
      <c r="AX666" s="13" t="s">
        <v>76</v>
      </c>
      <c r="AY666" s="251" t="s">
        <v>349</v>
      </c>
    </row>
    <row r="667" s="14" customFormat="1">
      <c r="A667" s="14"/>
      <c r="B667" s="252"/>
      <c r="C667" s="253"/>
      <c r="D667" s="243" t="s">
        <v>358</v>
      </c>
      <c r="E667" s="263" t="s">
        <v>1</v>
      </c>
      <c r="F667" s="254" t="s">
        <v>817</v>
      </c>
      <c r="G667" s="253"/>
      <c r="H667" s="256">
        <v>268.678</v>
      </c>
      <c r="I667" s="257"/>
      <c r="J667" s="253"/>
      <c r="K667" s="253"/>
      <c r="L667" s="258"/>
      <c r="M667" s="259"/>
      <c r="N667" s="260"/>
      <c r="O667" s="260"/>
      <c r="P667" s="260"/>
      <c r="Q667" s="260"/>
      <c r="R667" s="260"/>
      <c r="S667" s="260"/>
      <c r="T667" s="261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T667" s="262" t="s">
        <v>358</v>
      </c>
      <c r="AU667" s="262" t="s">
        <v>85</v>
      </c>
      <c r="AV667" s="14" t="s">
        <v>85</v>
      </c>
      <c r="AW667" s="14" t="s">
        <v>32</v>
      </c>
      <c r="AX667" s="14" t="s">
        <v>76</v>
      </c>
      <c r="AY667" s="262" t="s">
        <v>349</v>
      </c>
    </row>
    <row r="668" s="13" customFormat="1">
      <c r="A668" s="13"/>
      <c r="B668" s="241"/>
      <c r="C668" s="242"/>
      <c r="D668" s="243" t="s">
        <v>358</v>
      </c>
      <c r="E668" s="244" t="s">
        <v>1</v>
      </c>
      <c r="F668" s="245" t="s">
        <v>480</v>
      </c>
      <c r="G668" s="242"/>
      <c r="H668" s="244" t="s">
        <v>1</v>
      </c>
      <c r="I668" s="246"/>
      <c r="J668" s="242"/>
      <c r="K668" s="242"/>
      <c r="L668" s="247"/>
      <c r="M668" s="248"/>
      <c r="N668" s="249"/>
      <c r="O668" s="249"/>
      <c r="P668" s="249"/>
      <c r="Q668" s="249"/>
      <c r="R668" s="249"/>
      <c r="S668" s="249"/>
      <c r="T668" s="250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T668" s="251" t="s">
        <v>358</v>
      </c>
      <c r="AU668" s="251" t="s">
        <v>85</v>
      </c>
      <c r="AV668" s="13" t="s">
        <v>83</v>
      </c>
      <c r="AW668" s="13" t="s">
        <v>32</v>
      </c>
      <c r="AX668" s="13" t="s">
        <v>76</v>
      </c>
      <c r="AY668" s="251" t="s">
        <v>349</v>
      </c>
    </row>
    <row r="669" s="14" customFormat="1">
      <c r="A669" s="14"/>
      <c r="B669" s="252"/>
      <c r="C669" s="253"/>
      <c r="D669" s="243" t="s">
        <v>358</v>
      </c>
      <c r="E669" s="263" t="s">
        <v>1</v>
      </c>
      <c r="F669" s="254" t="s">
        <v>818</v>
      </c>
      <c r="G669" s="253"/>
      <c r="H669" s="256">
        <v>-7.2720000000000002</v>
      </c>
      <c r="I669" s="257"/>
      <c r="J669" s="253"/>
      <c r="K669" s="253"/>
      <c r="L669" s="258"/>
      <c r="M669" s="259"/>
      <c r="N669" s="260"/>
      <c r="O669" s="260"/>
      <c r="P669" s="260"/>
      <c r="Q669" s="260"/>
      <c r="R669" s="260"/>
      <c r="S669" s="260"/>
      <c r="T669" s="261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T669" s="262" t="s">
        <v>358</v>
      </c>
      <c r="AU669" s="262" t="s">
        <v>85</v>
      </c>
      <c r="AV669" s="14" t="s">
        <v>85</v>
      </c>
      <c r="AW669" s="14" t="s">
        <v>32</v>
      </c>
      <c r="AX669" s="14" t="s">
        <v>76</v>
      </c>
      <c r="AY669" s="262" t="s">
        <v>349</v>
      </c>
    </row>
    <row r="670" s="13" customFormat="1">
      <c r="A670" s="13"/>
      <c r="B670" s="241"/>
      <c r="C670" s="242"/>
      <c r="D670" s="243" t="s">
        <v>358</v>
      </c>
      <c r="E670" s="244" t="s">
        <v>1</v>
      </c>
      <c r="F670" s="245" t="s">
        <v>582</v>
      </c>
      <c r="G670" s="242"/>
      <c r="H670" s="244" t="s">
        <v>1</v>
      </c>
      <c r="I670" s="246"/>
      <c r="J670" s="242"/>
      <c r="K670" s="242"/>
      <c r="L670" s="247"/>
      <c r="M670" s="248"/>
      <c r="N670" s="249"/>
      <c r="O670" s="249"/>
      <c r="P670" s="249"/>
      <c r="Q670" s="249"/>
      <c r="R670" s="249"/>
      <c r="S670" s="249"/>
      <c r="T670" s="250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T670" s="251" t="s">
        <v>358</v>
      </c>
      <c r="AU670" s="251" t="s">
        <v>85</v>
      </c>
      <c r="AV670" s="13" t="s">
        <v>83</v>
      </c>
      <c r="AW670" s="13" t="s">
        <v>32</v>
      </c>
      <c r="AX670" s="13" t="s">
        <v>76</v>
      </c>
      <c r="AY670" s="251" t="s">
        <v>349</v>
      </c>
    </row>
    <row r="671" s="14" customFormat="1">
      <c r="A671" s="14"/>
      <c r="B671" s="252"/>
      <c r="C671" s="253"/>
      <c r="D671" s="243" t="s">
        <v>358</v>
      </c>
      <c r="E671" s="263" t="s">
        <v>1</v>
      </c>
      <c r="F671" s="254" t="s">
        <v>819</v>
      </c>
      <c r="G671" s="253"/>
      <c r="H671" s="256">
        <v>215.42599999999999</v>
      </c>
      <c r="I671" s="257"/>
      <c r="J671" s="253"/>
      <c r="K671" s="253"/>
      <c r="L671" s="258"/>
      <c r="M671" s="259"/>
      <c r="N671" s="260"/>
      <c r="O671" s="260"/>
      <c r="P671" s="260"/>
      <c r="Q671" s="260"/>
      <c r="R671" s="260"/>
      <c r="S671" s="260"/>
      <c r="T671" s="261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T671" s="262" t="s">
        <v>358</v>
      </c>
      <c r="AU671" s="262" t="s">
        <v>85</v>
      </c>
      <c r="AV671" s="14" t="s">
        <v>85</v>
      </c>
      <c r="AW671" s="14" t="s">
        <v>32</v>
      </c>
      <c r="AX671" s="14" t="s">
        <v>76</v>
      </c>
      <c r="AY671" s="262" t="s">
        <v>349</v>
      </c>
    </row>
    <row r="672" s="13" customFormat="1">
      <c r="A672" s="13"/>
      <c r="B672" s="241"/>
      <c r="C672" s="242"/>
      <c r="D672" s="243" t="s">
        <v>358</v>
      </c>
      <c r="E672" s="244" t="s">
        <v>1</v>
      </c>
      <c r="F672" s="245" t="s">
        <v>480</v>
      </c>
      <c r="G672" s="242"/>
      <c r="H672" s="244" t="s">
        <v>1</v>
      </c>
      <c r="I672" s="246"/>
      <c r="J672" s="242"/>
      <c r="K672" s="242"/>
      <c r="L672" s="247"/>
      <c r="M672" s="248"/>
      <c r="N672" s="249"/>
      <c r="O672" s="249"/>
      <c r="P672" s="249"/>
      <c r="Q672" s="249"/>
      <c r="R672" s="249"/>
      <c r="S672" s="249"/>
      <c r="T672" s="250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T672" s="251" t="s">
        <v>358</v>
      </c>
      <c r="AU672" s="251" t="s">
        <v>85</v>
      </c>
      <c r="AV672" s="13" t="s">
        <v>83</v>
      </c>
      <c r="AW672" s="13" t="s">
        <v>32</v>
      </c>
      <c r="AX672" s="13" t="s">
        <v>76</v>
      </c>
      <c r="AY672" s="251" t="s">
        <v>349</v>
      </c>
    </row>
    <row r="673" s="14" customFormat="1">
      <c r="A673" s="14"/>
      <c r="B673" s="252"/>
      <c r="C673" s="253"/>
      <c r="D673" s="243" t="s">
        <v>358</v>
      </c>
      <c r="E673" s="263" t="s">
        <v>1</v>
      </c>
      <c r="F673" s="254" t="s">
        <v>820</v>
      </c>
      <c r="G673" s="253"/>
      <c r="H673" s="256">
        <v>-12.726000000000001</v>
      </c>
      <c r="I673" s="257"/>
      <c r="J673" s="253"/>
      <c r="K673" s="253"/>
      <c r="L673" s="258"/>
      <c r="M673" s="259"/>
      <c r="N673" s="260"/>
      <c r="O673" s="260"/>
      <c r="P673" s="260"/>
      <c r="Q673" s="260"/>
      <c r="R673" s="260"/>
      <c r="S673" s="260"/>
      <c r="T673" s="261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T673" s="262" t="s">
        <v>358</v>
      </c>
      <c r="AU673" s="262" t="s">
        <v>85</v>
      </c>
      <c r="AV673" s="14" t="s">
        <v>85</v>
      </c>
      <c r="AW673" s="14" t="s">
        <v>32</v>
      </c>
      <c r="AX673" s="14" t="s">
        <v>76</v>
      </c>
      <c r="AY673" s="262" t="s">
        <v>349</v>
      </c>
    </row>
    <row r="674" s="15" customFormat="1">
      <c r="A674" s="15"/>
      <c r="B674" s="264"/>
      <c r="C674" s="265"/>
      <c r="D674" s="243" t="s">
        <v>358</v>
      </c>
      <c r="E674" s="266" t="s">
        <v>1</v>
      </c>
      <c r="F674" s="267" t="s">
        <v>377</v>
      </c>
      <c r="G674" s="265"/>
      <c r="H674" s="268">
        <v>788.05499999999995</v>
      </c>
      <c r="I674" s="269"/>
      <c r="J674" s="265"/>
      <c r="K674" s="265"/>
      <c r="L674" s="270"/>
      <c r="M674" s="271"/>
      <c r="N674" s="272"/>
      <c r="O674" s="272"/>
      <c r="P674" s="272"/>
      <c r="Q674" s="272"/>
      <c r="R674" s="272"/>
      <c r="S674" s="272"/>
      <c r="T674" s="273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T674" s="274" t="s">
        <v>358</v>
      </c>
      <c r="AU674" s="274" t="s">
        <v>85</v>
      </c>
      <c r="AV674" s="15" t="s">
        <v>356</v>
      </c>
      <c r="AW674" s="15" t="s">
        <v>32</v>
      </c>
      <c r="AX674" s="15" t="s">
        <v>83</v>
      </c>
      <c r="AY674" s="274" t="s">
        <v>349</v>
      </c>
    </row>
    <row r="675" s="2" customFormat="1" ht="24.15" customHeight="1">
      <c r="A675" s="38"/>
      <c r="B675" s="39"/>
      <c r="C675" s="275" t="s">
        <v>991</v>
      </c>
      <c r="D675" s="275" t="s">
        <v>419</v>
      </c>
      <c r="E675" s="276" t="s">
        <v>992</v>
      </c>
      <c r="F675" s="277" t="s">
        <v>993</v>
      </c>
      <c r="G675" s="278" t="s">
        <v>354</v>
      </c>
      <c r="H675" s="279">
        <v>885.38</v>
      </c>
      <c r="I675" s="280"/>
      <c r="J675" s="281">
        <f>ROUND(I675*H675,2)</f>
        <v>0</v>
      </c>
      <c r="K675" s="277" t="s">
        <v>355</v>
      </c>
      <c r="L675" s="282"/>
      <c r="M675" s="283" t="s">
        <v>1</v>
      </c>
      <c r="N675" s="284" t="s">
        <v>41</v>
      </c>
      <c r="O675" s="91"/>
      <c r="P675" s="237">
        <f>O675*H675</f>
        <v>0</v>
      </c>
      <c r="Q675" s="237">
        <v>0.00013999999999999999</v>
      </c>
      <c r="R675" s="237">
        <f>Q675*H675</f>
        <v>0.12395319999999999</v>
      </c>
      <c r="S675" s="237">
        <v>0</v>
      </c>
      <c r="T675" s="238">
        <f>S675*H675</f>
        <v>0</v>
      </c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R675" s="239" t="s">
        <v>525</v>
      </c>
      <c r="AT675" s="239" t="s">
        <v>419</v>
      </c>
      <c r="AU675" s="239" t="s">
        <v>85</v>
      </c>
      <c r="AY675" s="17" t="s">
        <v>349</v>
      </c>
      <c r="BE675" s="240">
        <f>IF(N675="základní",J675,0)</f>
        <v>0</v>
      </c>
      <c r="BF675" s="240">
        <f>IF(N675="snížená",J675,0)</f>
        <v>0</v>
      </c>
      <c r="BG675" s="240">
        <f>IF(N675="zákl. přenesená",J675,0)</f>
        <v>0</v>
      </c>
      <c r="BH675" s="240">
        <f>IF(N675="sníž. přenesená",J675,0)</f>
        <v>0</v>
      </c>
      <c r="BI675" s="240">
        <f>IF(N675="nulová",J675,0)</f>
        <v>0</v>
      </c>
      <c r="BJ675" s="17" t="s">
        <v>83</v>
      </c>
      <c r="BK675" s="240">
        <f>ROUND(I675*H675,2)</f>
        <v>0</v>
      </c>
      <c r="BL675" s="17" t="s">
        <v>439</v>
      </c>
      <c r="BM675" s="239" t="s">
        <v>994</v>
      </c>
    </row>
    <row r="676" s="14" customFormat="1">
      <c r="A676" s="14"/>
      <c r="B676" s="252"/>
      <c r="C676" s="253"/>
      <c r="D676" s="243" t="s">
        <v>358</v>
      </c>
      <c r="E676" s="253"/>
      <c r="F676" s="254" t="s">
        <v>995</v>
      </c>
      <c r="G676" s="253"/>
      <c r="H676" s="256">
        <v>885.38</v>
      </c>
      <c r="I676" s="257"/>
      <c r="J676" s="253"/>
      <c r="K676" s="253"/>
      <c r="L676" s="258"/>
      <c r="M676" s="259"/>
      <c r="N676" s="260"/>
      <c r="O676" s="260"/>
      <c r="P676" s="260"/>
      <c r="Q676" s="260"/>
      <c r="R676" s="260"/>
      <c r="S676" s="260"/>
      <c r="T676" s="261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T676" s="262" t="s">
        <v>358</v>
      </c>
      <c r="AU676" s="262" t="s">
        <v>85</v>
      </c>
      <c r="AV676" s="14" t="s">
        <v>85</v>
      </c>
      <c r="AW676" s="14" t="s">
        <v>4</v>
      </c>
      <c r="AX676" s="14" t="s">
        <v>83</v>
      </c>
      <c r="AY676" s="262" t="s">
        <v>349</v>
      </c>
    </row>
    <row r="677" s="2" customFormat="1" ht="24.15" customHeight="1">
      <c r="A677" s="38"/>
      <c r="B677" s="39"/>
      <c r="C677" s="228" t="s">
        <v>996</v>
      </c>
      <c r="D677" s="228" t="s">
        <v>351</v>
      </c>
      <c r="E677" s="229" t="s">
        <v>997</v>
      </c>
      <c r="F677" s="230" t="s">
        <v>998</v>
      </c>
      <c r="G677" s="231" t="s">
        <v>354</v>
      </c>
      <c r="H677" s="232">
        <v>13.029999999999999</v>
      </c>
      <c r="I677" s="233"/>
      <c r="J677" s="234">
        <f>ROUND(I677*H677,2)</f>
        <v>0</v>
      </c>
      <c r="K677" s="230" t="s">
        <v>355</v>
      </c>
      <c r="L677" s="44"/>
      <c r="M677" s="235" t="s">
        <v>1</v>
      </c>
      <c r="N677" s="236" t="s">
        <v>41</v>
      </c>
      <c r="O677" s="91"/>
      <c r="P677" s="237">
        <f>O677*H677</f>
        <v>0</v>
      </c>
      <c r="Q677" s="237">
        <v>0.01481</v>
      </c>
      <c r="R677" s="237">
        <f>Q677*H677</f>
        <v>0.19297429999999999</v>
      </c>
      <c r="S677" s="237">
        <v>0</v>
      </c>
      <c r="T677" s="238">
        <f>S677*H677</f>
        <v>0</v>
      </c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R677" s="239" t="s">
        <v>439</v>
      </c>
      <c r="AT677" s="239" t="s">
        <v>351</v>
      </c>
      <c r="AU677" s="239" t="s">
        <v>85</v>
      </c>
      <c r="AY677" s="17" t="s">
        <v>349</v>
      </c>
      <c r="BE677" s="240">
        <f>IF(N677="základní",J677,0)</f>
        <v>0</v>
      </c>
      <c r="BF677" s="240">
        <f>IF(N677="snížená",J677,0)</f>
        <v>0</v>
      </c>
      <c r="BG677" s="240">
        <f>IF(N677="zákl. přenesená",J677,0)</f>
        <v>0</v>
      </c>
      <c r="BH677" s="240">
        <f>IF(N677="sníž. přenesená",J677,0)</f>
        <v>0</v>
      </c>
      <c r="BI677" s="240">
        <f>IF(N677="nulová",J677,0)</f>
        <v>0</v>
      </c>
      <c r="BJ677" s="17" t="s">
        <v>83</v>
      </c>
      <c r="BK677" s="240">
        <f>ROUND(I677*H677,2)</f>
        <v>0</v>
      </c>
      <c r="BL677" s="17" t="s">
        <v>439</v>
      </c>
      <c r="BM677" s="239" t="s">
        <v>999</v>
      </c>
    </row>
    <row r="678" s="13" customFormat="1">
      <c r="A678" s="13"/>
      <c r="B678" s="241"/>
      <c r="C678" s="242"/>
      <c r="D678" s="243" t="s">
        <v>358</v>
      </c>
      <c r="E678" s="244" t="s">
        <v>1</v>
      </c>
      <c r="F678" s="245" t="s">
        <v>359</v>
      </c>
      <c r="G678" s="242"/>
      <c r="H678" s="244" t="s">
        <v>1</v>
      </c>
      <c r="I678" s="246"/>
      <c r="J678" s="242"/>
      <c r="K678" s="242"/>
      <c r="L678" s="247"/>
      <c r="M678" s="248"/>
      <c r="N678" s="249"/>
      <c r="O678" s="249"/>
      <c r="P678" s="249"/>
      <c r="Q678" s="249"/>
      <c r="R678" s="249"/>
      <c r="S678" s="249"/>
      <c r="T678" s="250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51" t="s">
        <v>358</v>
      </c>
      <c r="AU678" s="251" t="s">
        <v>85</v>
      </c>
      <c r="AV678" s="13" t="s">
        <v>83</v>
      </c>
      <c r="AW678" s="13" t="s">
        <v>32</v>
      </c>
      <c r="AX678" s="13" t="s">
        <v>76</v>
      </c>
      <c r="AY678" s="251" t="s">
        <v>349</v>
      </c>
    </row>
    <row r="679" s="13" customFormat="1">
      <c r="A679" s="13"/>
      <c r="B679" s="241"/>
      <c r="C679" s="242"/>
      <c r="D679" s="243" t="s">
        <v>358</v>
      </c>
      <c r="E679" s="244" t="s">
        <v>1</v>
      </c>
      <c r="F679" s="245" t="s">
        <v>1000</v>
      </c>
      <c r="G679" s="242"/>
      <c r="H679" s="244" t="s">
        <v>1</v>
      </c>
      <c r="I679" s="246"/>
      <c r="J679" s="242"/>
      <c r="K679" s="242"/>
      <c r="L679" s="247"/>
      <c r="M679" s="248"/>
      <c r="N679" s="249"/>
      <c r="O679" s="249"/>
      <c r="P679" s="249"/>
      <c r="Q679" s="249"/>
      <c r="R679" s="249"/>
      <c r="S679" s="249"/>
      <c r="T679" s="250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51" t="s">
        <v>358</v>
      </c>
      <c r="AU679" s="251" t="s">
        <v>85</v>
      </c>
      <c r="AV679" s="13" t="s">
        <v>83</v>
      </c>
      <c r="AW679" s="13" t="s">
        <v>32</v>
      </c>
      <c r="AX679" s="13" t="s">
        <v>76</v>
      </c>
      <c r="AY679" s="251" t="s">
        <v>349</v>
      </c>
    </row>
    <row r="680" s="13" customFormat="1">
      <c r="A680" s="13"/>
      <c r="B680" s="241"/>
      <c r="C680" s="242"/>
      <c r="D680" s="243" t="s">
        <v>358</v>
      </c>
      <c r="E680" s="244" t="s">
        <v>1</v>
      </c>
      <c r="F680" s="245" t="s">
        <v>580</v>
      </c>
      <c r="G680" s="242"/>
      <c r="H680" s="244" t="s">
        <v>1</v>
      </c>
      <c r="I680" s="246"/>
      <c r="J680" s="242"/>
      <c r="K680" s="242"/>
      <c r="L680" s="247"/>
      <c r="M680" s="248"/>
      <c r="N680" s="249"/>
      <c r="O680" s="249"/>
      <c r="P680" s="249"/>
      <c r="Q680" s="249"/>
      <c r="R680" s="249"/>
      <c r="S680" s="249"/>
      <c r="T680" s="250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T680" s="251" t="s">
        <v>358</v>
      </c>
      <c r="AU680" s="251" t="s">
        <v>85</v>
      </c>
      <c r="AV680" s="13" t="s">
        <v>83</v>
      </c>
      <c r="AW680" s="13" t="s">
        <v>32</v>
      </c>
      <c r="AX680" s="13" t="s">
        <v>76</v>
      </c>
      <c r="AY680" s="251" t="s">
        <v>349</v>
      </c>
    </row>
    <row r="681" s="13" customFormat="1">
      <c r="A681" s="13"/>
      <c r="B681" s="241"/>
      <c r="C681" s="242"/>
      <c r="D681" s="243" t="s">
        <v>358</v>
      </c>
      <c r="E681" s="244" t="s">
        <v>1</v>
      </c>
      <c r="F681" s="245" t="s">
        <v>1001</v>
      </c>
      <c r="G681" s="242"/>
      <c r="H681" s="244" t="s">
        <v>1</v>
      </c>
      <c r="I681" s="246"/>
      <c r="J681" s="242"/>
      <c r="K681" s="242"/>
      <c r="L681" s="247"/>
      <c r="M681" s="248"/>
      <c r="N681" s="249"/>
      <c r="O681" s="249"/>
      <c r="P681" s="249"/>
      <c r="Q681" s="249"/>
      <c r="R681" s="249"/>
      <c r="S681" s="249"/>
      <c r="T681" s="250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251" t="s">
        <v>358</v>
      </c>
      <c r="AU681" s="251" t="s">
        <v>85</v>
      </c>
      <c r="AV681" s="13" t="s">
        <v>83</v>
      </c>
      <c r="AW681" s="13" t="s">
        <v>32</v>
      </c>
      <c r="AX681" s="13" t="s">
        <v>76</v>
      </c>
      <c r="AY681" s="251" t="s">
        <v>349</v>
      </c>
    </row>
    <row r="682" s="13" customFormat="1">
      <c r="A682" s="13"/>
      <c r="B682" s="241"/>
      <c r="C682" s="242"/>
      <c r="D682" s="243" t="s">
        <v>358</v>
      </c>
      <c r="E682" s="244" t="s">
        <v>1</v>
      </c>
      <c r="F682" s="245" t="s">
        <v>582</v>
      </c>
      <c r="G682" s="242"/>
      <c r="H682" s="244" t="s">
        <v>1</v>
      </c>
      <c r="I682" s="246"/>
      <c r="J682" s="242"/>
      <c r="K682" s="242"/>
      <c r="L682" s="247"/>
      <c r="M682" s="248"/>
      <c r="N682" s="249"/>
      <c r="O682" s="249"/>
      <c r="P682" s="249"/>
      <c r="Q682" s="249"/>
      <c r="R682" s="249"/>
      <c r="S682" s="249"/>
      <c r="T682" s="250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251" t="s">
        <v>358</v>
      </c>
      <c r="AU682" s="251" t="s">
        <v>85</v>
      </c>
      <c r="AV682" s="13" t="s">
        <v>83</v>
      </c>
      <c r="AW682" s="13" t="s">
        <v>32</v>
      </c>
      <c r="AX682" s="13" t="s">
        <v>76</v>
      </c>
      <c r="AY682" s="251" t="s">
        <v>349</v>
      </c>
    </row>
    <row r="683" s="13" customFormat="1">
      <c r="A683" s="13"/>
      <c r="B683" s="241"/>
      <c r="C683" s="242"/>
      <c r="D683" s="243" t="s">
        <v>358</v>
      </c>
      <c r="E683" s="244" t="s">
        <v>1</v>
      </c>
      <c r="F683" s="245" t="s">
        <v>1002</v>
      </c>
      <c r="G683" s="242"/>
      <c r="H683" s="244" t="s">
        <v>1</v>
      </c>
      <c r="I683" s="246"/>
      <c r="J683" s="242"/>
      <c r="K683" s="242"/>
      <c r="L683" s="247"/>
      <c r="M683" s="248"/>
      <c r="N683" s="249"/>
      <c r="O683" s="249"/>
      <c r="P683" s="249"/>
      <c r="Q683" s="249"/>
      <c r="R683" s="249"/>
      <c r="S683" s="249"/>
      <c r="T683" s="250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T683" s="251" t="s">
        <v>358</v>
      </c>
      <c r="AU683" s="251" t="s">
        <v>85</v>
      </c>
      <c r="AV683" s="13" t="s">
        <v>83</v>
      </c>
      <c r="AW683" s="13" t="s">
        <v>32</v>
      </c>
      <c r="AX683" s="13" t="s">
        <v>76</v>
      </c>
      <c r="AY683" s="251" t="s">
        <v>349</v>
      </c>
    </row>
    <row r="684" s="14" customFormat="1">
      <c r="A684" s="14"/>
      <c r="B684" s="252"/>
      <c r="C684" s="253"/>
      <c r="D684" s="243" t="s">
        <v>358</v>
      </c>
      <c r="E684" s="254" t="s">
        <v>1</v>
      </c>
      <c r="F684" s="255" t="s">
        <v>225</v>
      </c>
      <c r="G684" s="253"/>
      <c r="H684" s="256">
        <v>13.029999999999999</v>
      </c>
      <c r="I684" s="257"/>
      <c r="J684" s="253"/>
      <c r="K684" s="253"/>
      <c r="L684" s="258"/>
      <c r="M684" s="259"/>
      <c r="N684" s="260"/>
      <c r="O684" s="260"/>
      <c r="P684" s="260"/>
      <c r="Q684" s="260"/>
      <c r="R684" s="260"/>
      <c r="S684" s="260"/>
      <c r="T684" s="261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T684" s="262" t="s">
        <v>358</v>
      </c>
      <c r="AU684" s="262" t="s">
        <v>85</v>
      </c>
      <c r="AV684" s="14" t="s">
        <v>85</v>
      </c>
      <c r="AW684" s="14" t="s">
        <v>32</v>
      </c>
      <c r="AX684" s="14" t="s">
        <v>83</v>
      </c>
      <c r="AY684" s="262" t="s">
        <v>349</v>
      </c>
    </row>
    <row r="685" s="2" customFormat="1" ht="33" customHeight="1">
      <c r="A685" s="38"/>
      <c r="B685" s="39"/>
      <c r="C685" s="228" t="s">
        <v>1003</v>
      </c>
      <c r="D685" s="228" t="s">
        <v>351</v>
      </c>
      <c r="E685" s="229" t="s">
        <v>1004</v>
      </c>
      <c r="F685" s="230" t="s">
        <v>1005</v>
      </c>
      <c r="G685" s="231" t="s">
        <v>354</v>
      </c>
      <c r="H685" s="232">
        <v>323.94900000000001</v>
      </c>
      <c r="I685" s="233"/>
      <c r="J685" s="234">
        <f>ROUND(I685*H685,2)</f>
        <v>0</v>
      </c>
      <c r="K685" s="230" t="s">
        <v>355</v>
      </c>
      <c r="L685" s="44"/>
      <c r="M685" s="235" t="s">
        <v>1</v>
      </c>
      <c r="N685" s="236" t="s">
        <v>41</v>
      </c>
      <c r="O685" s="91"/>
      <c r="P685" s="237">
        <f>O685*H685</f>
        <v>0</v>
      </c>
      <c r="Q685" s="237">
        <v>0.016240000000000001</v>
      </c>
      <c r="R685" s="237">
        <f>Q685*H685</f>
        <v>5.2609317600000001</v>
      </c>
      <c r="S685" s="237">
        <v>0</v>
      </c>
      <c r="T685" s="238">
        <f>S685*H685</f>
        <v>0</v>
      </c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R685" s="239" t="s">
        <v>439</v>
      </c>
      <c r="AT685" s="239" t="s">
        <v>351</v>
      </c>
      <c r="AU685" s="239" t="s">
        <v>85</v>
      </c>
      <c r="AY685" s="17" t="s">
        <v>349</v>
      </c>
      <c r="BE685" s="240">
        <f>IF(N685="základní",J685,0)</f>
        <v>0</v>
      </c>
      <c r="BF685" s="240">
        <f>IF(N685="snížená",J685,0)</f>
        <v>0</v>
      </c>
      <c r="BG685" s="240">
        <f>IF(N685="zákl. přenesená",J685,0)</f>
        <v>0</v>
      </c>
      <c r="BH685" s="240">
        <f>IF(N685="sníž. přenesená",J685,0)</f>
        <v>0</v>
      </c>
      <c r="BI685" s="240">
        <f>IF(N685="nulová",J685,0)</f>
        <v>0</v>
      </c>
      <c r="BJ685" s="17" t="s">
        <v>83</v>
      </c>
      <c r="BK685" s="240">
        <f>ROUND(I685*H685,2)</f>
        <v>0</v>
      </c>
      <c r="BL685" s="17" t="s">
        <v>439</v>
      </c>
      <c r="BM685" s="239" t="s">
        <v>1006</v>
      </c>
    </row>
    <row r="686" s="13" customFormat="1">
      <c r="A686" s="13"/>
      <c r="B686" s="241"/>
      <c r="C686" s="242"/>
      <c r="D686" s="243" t="s">
        <v>358</v>
      </c>
      <c r="E686" s="244" t="s">
        <v>1</v>
      </c>
      <c r="F686" s="245" t="s">
        <v>359</v>
      </c>
      <c r="G686" s="242"/>
      <c r="H686" s="244" t="s">
        <v>1</v>
      </c>
      <c r="I686" s="246"/>
      <c r="J686" s="242"/>
      <c r="K686" s="242"/>
      <c r="L686" s="247"/>
      <c r="M686" s="248"/>
      <c r="N686" s="249"/>
      <c r="O686" s="249"/>
      <c r="P686" s="249"/>
      <c r="Q686" s="249"/>
      <c r="R686" s="249"/>
      <c r="S686" s="249"/>
      <c r="T686" s="250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251" t="s">
        <v>358</v>
      </c>
      <c r="AU686" s="251" t="s">
        <v>85</v>
      </c>
      <c r="AV686" s="13" t="s">
        <v>83</v>
      </c>
      <c r="AW686" s="13" t="s">
        <v>32</v>
      </c>
      <c r="AX686" s="13" t="s">
        <v>76</v>
      </c>
      <c r="AY686" s="251" t="s">
        <v>349</v>
      </c>
    </row>
    <row r="687" s="13" customFormat="1">
      <c r="A687" s="13"/>
      <c r="B687" s="241"/>
      <c r="C687" s="242"/>
      <c r="D687" s="243" t="s">
        <v>358</v>
      </c>
      <c r="E687" s="244" t="s">
        <v>1</v>
      </c>
      <c r="F687" s="245" t="s">
        <v>800</v>
      </c>
      <c r="G687" s="242"/>
      <c r="H687" s="244" t="s">
        <v>1</v>
      </c>
      <c r="I687" s="246"/>
      <c r="J687" s="242"/>
      <c r="K687" s="242"/>
      <c r="L687" s="247"/>
      <c r="M687" s="248"/>
      <c r="N687" s="249"/>
      <c r="O687" s="249"/>
      <c r="P687" s="249"/>
      <c r="Q687" s="249"/>
      <c r="R687" s="249"/>
      <c r="S687" s="249"/>
      <c r="T687" s="250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51" t="s">
        <v>358</v>
      </c>
      <c r="AU687" s="251" t="s">
        <v>85</v>
      </c>
      <c r="AV687" s="13" t="s">
        <v>83</v>
      </c>
      <c r="AW687" s="13" t="s">
        <v>32</v>
      </c>
      <c r="AX687" s="13" t="s">
        <v>76</v>
      </c>
      <c r="AY687" s="251" t="s">
        <v>349</v>
      </c>
    </row>
    <row r="688" s="13" customFormat="1">
      <c r="A688" s="13"/>
      <c r="B688" s="241"/>
      <c r="C688" s="242"/>
      <c r="D688" s="243" t="s">
        <v>358</v>
      </c>
      <c r="E688" s="244" t="s">
        <v>1</v>
      </c>
      <c r="F688" s="245" t="s">
        <v>580</v>
      </c>
      <c r="G688" s="242"/>
      <c r="H688" s="244" t="s">
        <v>1</v>
      </c>
      <c r="I688" s="246"/>
      <c r="J688" s="242"/>
      <c r="K688" s="242"/>
      <c r="L688" s="247"/>
      <c r="M688" s="248"/>
      <c r="N688" s="249"/>
      <c r="O688" s="249"/>
      <c r="P688" s="249"/>
      <c r="Q688" s="249"/>
      <c r="R688" s="249"/>
      <c r="S688" s="249"/>
      <c r="T688" s="250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T688" s="251" t="s">
        <v>358</v>
      </c>
      <c r="AU688" s="251" t="s">
        <v>85</v>
      </c>
      <c r="AV688" s="13" t="s">
        <v>83</v>
      </c>
      <c r="AW688" s="13" t="s">
        <v>32</v>
      </c>
      <c r="AX688" s="13" t="s">
        <v>76</v>
      </c>
      <c r="AY688" s="251" t="s">
        <v>349</v>
      </c>
    </row>
    <row r="689" s="13" customFormat="1">
      <c r="A689" s="13"/>
      <c r="B689" s="241"/>
      <c r="C689" s="242"/>
      <c r="D689" s="243" t="s">
        <v>358</v>
      </c>
      <c r="E689" s="244" t="s">
        <v>1</v>
      </c>
      <c r="F689" s="245" t="s">
        <v>1007</v>
      </c>
      <c r="G689" s="242"/>
      <c r="H689" s="244" t="s">
        <v>1</v>
      </c>
      <c r="I689" s="246"/>
      <c r="J689" s="242"/>
      <c r="K689" s="242"/>
      <c r="L689" s="247"/>
      <c r="M689" s="248"/>
      <c r="N689" s="249"/>
      <c r="O689" s="249"/>
      <c r="P689" s="249"/>
      <c r="Q689" s="249"/>
      <c r="R689" s="249"/>
      <c r="S689" s="249"/>
      <c r="T689" s="250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T689" s="251" t="s">
        <v>358</v>
      </c>
      <c r="AU689" s="251" t="s">
        <v>85</v>
      </c>
      <c r="AV689" s="13" t="s">
        <v>83</v>
      </c>
      <c r="AW689" s="13" t="s">
        <v>32</v>
      </c>
      <c r="AX689" s="13" t="s">
        <v>76</v>
      </c>
      <c r="AY689" s="251" t="s">
        <v>349</v>
      </c>
    </row>
    <row r="690" s="13" customFormat="1">
      <c r="A690" s="13"/>
      <c r="B690" s="241"/>
      <c r="C690" s="242"/>
      <c r="D690" s="243" t="s">
        <v>358</v>
      </c>
      <c r="E690" s="244" t="s">
        <v>1</v>
      </c>
      <c r="F690" s="245" t="s">
        <v>480</v>
      </c>
      <c r="G690" s="242"/>
      <c r="H690" s="244" t="s">
        <v>1</v>
      </c>
      <c r="I690" s="246"/>
      <c r="J690" s="242"/>
      <c r="K690" s="242"/>
      <c r="L690" s="247"/>
      <c r="M690" s="248"/>
      <c r="N690" s="249"/>
      <c r="O690" s="249"/>
      <c r="P690" s="249"/>
      <c r="Q690" s="249"/>
      <c r="R690" s="249"/>
      <c r="S690" s="249"/>
      <c r="T690" s="250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51" t="s">
        <v>358</v>
      </c>
      <c r="AU690" s="251" t="s">
        <v>85</v>
      </c>
      <c r="AV690" s="13" t="s">
        <v>83</v>
      </c>
      <c r="AW690" s="13" t="s">
        <v>32</v>
      </c>
      <c r="AX690" s="13" t="s">
        <v>76</v>
      </c>
      <c r="AY690" s="251" t="s">
        <v>349</v>
      </c>
    </row>
    <row r="691" s="13" customFormat="1">
      <c r="A691" s="13"/>
      <c r="B691" s="241"/>
      <c r="C691" s="242"/>
      <c r="D691" s="243" t="s">
        <v>358</v>
      </c>
      <c r="E691" s="244" t="s">
        <v>1</v>
      </c>
      <c r="F691" s="245" t="s">
        <v>1008</v>
      </c>
      <c r="G691" s="242"/>
      <c r="H691" s="244" t="s">
        <v>1</v>
      </c>
      <c r="I691" s="246"/>
      <c r="J691" s="242"/>
      <c r="K691" s="242"/>
      <c r="L691" s="247"/>
      <c r="M691" s="248"/>
      <c r="N691" s="249"/>
      <c r="O691" s="249"/>
      <c r="P691" s="249"/>
      <c r="Q691" s="249"/>
      <c r="R691" s="249"/>
      <c r="S691" s="249"/>
      <c r="T691" s="250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T691" s="251" t="s">
        <v>358</v>
      </c>
      <c r="AU691" s="251" t="s">
        <v>85</v>
      </c>
      <c r="AV691" s="13" t="s">
        <v>83</v>
      </c>
      <c r="AW691" s="13" t="s">
        <v>32</v>
      </c>
      <c r="AX691" s="13" t="s">
        <v>76</v>
      </c>
      <c r="AY691" s="251" t="s">
        <v>349</v>
      </c>
    </row>
    <row r="692" s="13" customFormat="1">
      <c r="A692" s="13"/>
      <c r="B692" s="241"/>
      <c r="C692" s="242"/>
      <c r="D692" s="243" t="s">
        <v>358</v>
      </c>
      <c r="E692" s="244" t="s">
        <v>1</v>
      </c>
      <c r="F692" s="245" t="s">
        <v>1009</v>
      </c>
      <c r="G692" s="242"/>
      <c r="H692" s="244" t="s">
        <v>1</v>
      </c>
      <c r="I692" s="246"/>
      <c r="J692" s="242"/>
      <c r="K692" s="242"/>
      <c r="L692" s="247"/>
      <c r="M692" s="248"/>
      <c r="N692" s="249"/>
      <c r="O692" s="249"/>
      <c r="P692" s="249"/>
      <c r="Q692" s="249"/>
      <c r="R692" s="249"/>
      <c r="S692" s="249"/>
      <c r="T692" s="250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T692" s="251" t="s">
        <v>358</v>
      </c>
      <c r="AU692" s="251" t="s">
        <v>85</v>
      </c>
      <c r="AV692" s="13" t="s">
        <v>83</v>
      </c>
      <c r="AW692" s="13" t="s">
        <v>32</v>
      </c>
      <c r="AX692" s="13" t="s">
        <v>76</v>
      </c>
      <c r="AY692" s="251" t="s">
        <v>349</v>
      </c>
    </row>
    <row r="693" s="13" customFormat="1">
      <c r="A693" s="13"/>
      <c r="B693" s="241"/>
      <c r="C693" s="242"/>
      <c r="D693" s="243" t="s">
        <v>358</v>
      </c>
      <c r="E693" s="244" t="s">
        <v>1</v>
      </c>
      <c r="F693" s="245" t="s">
        <v>1010</v>
      </c>
      <c r="G693" s="242"/>
      <c r="H693" s="244" t="s">
        <v>1</v>
      </c>
      <c r="I693" s="246"/>
      <c r="J693" s="242"/>
      <c r="K693" s="242"/>
      <c r="L693" s="247"/>
      <c r="M693" s="248"/>
      <c r="N693" s="249"/>
      <c r="O693" s="249"/>
      <c r="P693" s="249"/>
      <c r="Q693" s="249"/>
      <c r="R693" s="249"/>
      <c r="S693" s="249"/>
      <c r="T693" s="250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51" t="s">
        <v>358</v>
      </c>
      <c r="AU693" s="251" t="s">
        <v>85</v>
      </c>
      <c r="AV693" s="13" t="s">
        <v>83</v>
      </c>
      <c r="AW693" s="13" t="s">
        <v>32</v>
      </c>
      <c r="AX693" s="13" t="s">
        <v>76</v>
      </c>
      <c r="AY693" s="251" t="s">
        <v>349</v>
      </c>
    </row>
    <row r="694" s="13" customFormat="1">
      <c r="A694" s="13"/>
      <c r="B694" s="241"/>
      <c r="C694" s="242"/>
      <c r="D694" s="243" t="s">
        <v>358</v>
      </c>
      <c r="E694" s="244" t="s">
        <v>1</v>
      </c>
      <c r="F694" s="245" t="s">
        <v>1011</v>
      </c>
      <c r="G694" s="242"/>
      <c r="H694" s="244" t="s">
        <v>1</v>
      </c>
      <c r="I694" s="246"/>
      <c r="J694" s="242"/>
      <c r="K694" s="242"/>
      <c r="L694" s="247"/>
      <c r="M694" s="248"/>
      <c r="N694" s="249"/>
      <c r="O694" s="249"/>
      <c r="P694" s="249"/>
      <c r="Q694" s="249"/>
      <c r="R694" s="249"/>
      <c r="S694" s="249"/>
      <c r="T694" s="250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51" t="s">
        <v>358</v>
      </c>
      <c r="AU694" s="251" t="s">
        <v>85</v>
      </c>
      <c r="AV694" s="13" t="s">
        <v>83</v>
      </c>
      <c r="AW694" s="13" t="s">
        <v>32</v>
      </c>
      <c r="AX694" s="13" t="s">
        <v>76</v>
      </c>
      <c r="AY694" s="251" t="s">
        <v>349</v>
      </c>
    </row>
    <row r="695" s="13" customFormat="1">
      <c r="A695" s="13"/>
      <c r="B695" s="241"/>
      <c r="C695" s="242"/>
      <c r="D695" s="243" t="s">
        <v>358</v>
      </c>
      <c r="E695" s="244" t="s">
        <v>1</v>
      </c>
      <c r="F695" s="245" t="s">
        <v>1012</v>
      </c>
      <c r="G695" s="242"/>
      <c r="H695" s="244" t="s">
        <v>1</v>
      </c>
      <c r="I695" s="246"/>
      <c r="J695" s="242"/>
      <c r="K695" s="242"/>
      <c r="L695" s="247"/>
      <c r="M695" s="248"/>
      <c r="N695" s="249"/>
      <c r="O695" s="249"/>
      <c r="P695" s="249"/>
      <c r="Q695" s="249"/>
      <c r="R695" s="249"/>
      <c r="S695" s="249"/>
      <c r="T695" s="250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T695" s="251" t="s">
        <v>358</v>
      </c>
      <c r="AU695" s="251" t="s">
        <v>85</v>
      </c>
      <c r="AV695" s="13" t="s">
        <v>83</v>
      </c>
      <c r="AW695" s="13" t="s">
        <v>32</v>
      </c>
      <c r="AX695" s="13" t="s">
        <v>76</v>
      </c>
      <c r="AY695" s="251" t="s">
        <v>349</v>
      </c>
    </row>
    <row r="696" s="13" customFormat="1">
      <c r="A696" s="13"/>
      <c r="B696" s="241"/>
      <c r="C696" s="242"/>
      <c r="D696" s="243" t="s">
        <v>358</v>
      </c>
      <c r="E696" s="244" t="s">
        <v>1</v>
      </c>
      <c r="F696" s="245" t="s">
        <v>1013</v>
      </c>
      <c r="G696" s="242"/>
      <c r="H696" s="244" t="s">
        <v>1</v>
      </c>
      <c r="I696" s="246"/>
      <c r="J696" s="242"/>
      <c r="K696" s="242"/>
      <c r="L696" s="247"/>
      <c r="M696" s="248"/>
      <c r="N696" s="249"/>
      <c r="O696" s="249"/>
      <c r="P696" s="249"/>
      <c r="Q696" s="249"/>
      <c r="R696" s="249"/>
      <c r="S696" s="249"/>
      <c r="T696" s="250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51" t="s">
        <v>358</v>
      </c>
      <c r="AU696" s="251" t="s">
        <v>85</v>
      </c>
      <c r="AV696" s="13" t="s">
        <v>83</v>
      </c>
      <c r="AW696" s="13" t="s">
        <v>32</v>
      </c>
      <c r="AX696" s="13" t="s">
        <v>76</v>
      </c>
      <c r="AY696" s="251" t="s">
        <v>349</v>
      </c>
    </row>
    <row r="697" s="13" customFormat="1">
      <c r="A697" s="13"/>
      <c r="B697" s="241"/>
      <c r="C697" s="242"/>
      <c r="D697" s="243" t="s">
        <v>358</v>
      </c>
      <c r="E697" s="244" t="s">
        <v>1</v>
      </c>
      <c r="F697" s="245" t="s">
        <v>1014</v>
      </c>
      <c r="G697" s="242"/>
      <c r="H697" s="244" t="s">
        <v>1</v>
      </c>
      <c r="I697" s="246"/>
      <c r="J697" s="242"/>
      <c r="K697" s="242"/>
      <c r="L697" s="247"/>
      <c r="M697" s="248"/>
      <c r="N697" s="249"/>
      <c r="O697" s="249"/>
      <c r="P697" s="249"/>
      <c r="Q697" s="249"/>
      <c r="R697" s="249"/>
      <c r="S697" s="249"/>
      <c r="T697" s="250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251" t="s">
        <v>358</v>
      </c>
      <c r="AU697" s="251" t="s">
        <v>85</v>
      </c>
      <c r="AV697" s="13" t="s">
        <v>83</v>
      </c>
      <c r="AW697" s="13" t="s">
        <v>32</v>
      </c>
      <c r="AX697" s="13" t="s">
        <v>76</v>
      </c>
      <c r="AY697" s="251" t="s">
        <v>349</v>
      </c>
    </row>
    <row r="698" s="13" customFormat="1">
      <c r="A698" s="13"/>
      <c r="B698" s="241"/>
      <c r="C698" s="242"/>
      <c r="D698" s="243" t="s">
        <v>358</v>
      </c>
      <c r="E698" s="244" t="s">
        <v>1</v>
      </c>
      <c r="F698" s="245" t="s">
        <v>1015</v>
      </c>
      <c r="G698" s="242"/>
      <c r="H698" s="244" t="s">
        <v>1</v>
      </c>
      <c r="I698" s="246"/>
      <c r="J698" s="242"/>
      <c r="K698" s="242"/>
      <c r="L698" s="247"/>
      <c r="M698" s="248"/>
      <c r="N698" s="249"/>
      <c r="O698" s="249"/>
      <c r="P698" s="249"/>
      <c r="Q698" s="249"/>
      <c r="R698" s="249"/>
      <c r="S698" s="249"/>
      <c r="T698" s="250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T698" s="251" t="s">
        <v>358</v>
      </c>
      <c r="AU698" s="251" t="s">
        <v>85</v>
      </c>
      <c r="AV698" s="13" t="s">
        <v>83</v>
      </c>
      <c r="AW698" s="13" t="s">
        <v>32</v>
      </c>
      <c r="AX698" s="13" t="s">
        <v>76</v>
      </c>
      <c r="AY698" s="251" t="s">
        <v>349</v>
      </c>
    </row>
    <row r="699" s="13" customFormat="1">
      <c r="A699" s="13"/>
      <c r="B699" s="241"/>
      <c r="C699" s="242"/>
      <c r="D699" s="243" t="s">
        <v>358</v>
      </c>
      <c r="E699" s="244" t="s">
        <v>1</v>
      </c>
      <c r="F699" s="245" t="s">
        <v>582</v>
      </c>
      <c r="G699" s="242"/>
      <c r="H699" s="244" t="s">
        <v>1</v>
      </c>
      <c r="I699" s="246"/>
      <c r="J699" s="242"/>
      <c r="K699" s="242"/>
      <c r="L699" s="247"/>
      <c r="M699" s="248"/>
      <c r="N699" s="249"/>
      <c r="O699" s="249"/>
      <c r="P699" s="249"/>
      <c r="Q699" s="249"/>
      <c r="R699" s="249"/>
      <c r="S699" s="249"/>
      <c r="T699" s="250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T699" s="251" t="s">
        <v>358</v>
      </c>
      <c r="AU699" s="251" t="s">
        <v>85</v>
      </c>
      <c r="AV699" s="13" t="s">
        <v>83</v>
      </c>
      <c r="AW699" s="13" t="s">
        <v>32</v>
      </c>
      <c r="AX699" s="13" t="s">
        <v>76</v>
      </c>
      <c r="AY699" s="251" t="s">
        <v>349</v>
      </c>
    </row>
    <row r="700" s="13" customFormat="1">
      <c r="A700" s="13"/>
      <c r="B700" s="241"/>
      <c r="C700" s="242"/>
      <c r="D700" s="243" t="s">
        <v>358</v>
      </c>
      <c r="E700" s="244" t="s">
        <v>1</v>
      </c>
      <c r="F700" s="245" t="s">
        <v>1016</v>
      </c>
      <c r="G700" s="242"/>
      <c r="H700" s="244" t="s">
        <v>1</v>
      </c>
      <c r="I700" s="246"/>
      <c r="J700" s="242"/>
      <c r="K700" s="242"/>
      <c r="L700" s="247"/>
      <c r="M700" s="248"/>
      <c r="N700" s="249"/>
      <c r="O700" s="249"/>
      <c r="P700" s="249"/>
      <c r="Q700" s="249"/>
      <c r="R700" s="249"/>
      <c r="S700" s="249"/>
      <c r="T700" s="250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T700" s="251" t="s">
        <v>358</v>
      </c>
      <c r="AU700" s="251" t="s">
        <v>85</v>
      </c>
      <c r="AV700" s="13" t="s">
        <v>83</v>
      </c>
      <c r="AW700" s="13" t="s">
        <v>32</v>
      </c>
      <c r="AX700" s="13" t="s">
        <v>76</v>
      </c>
      <c r="AY700" s="251" t="s">
        <v>349</v>
      </c>
    </row>
    <row r="701" s="13" customFormat="1">
      <c r="A701" s="13"/>
      <c r="B701" s="241"/>
      <c r="C701" s="242"/>
      <c r="D701" s="243" t="s">
        <v>358</v>
      </c>
      <c r="E701" s="244" t="s">
        <v>1</v>
      </c>
      <c r="F701" s="245" t="s">
        <v>480</v>
      </c>
      <c r="G701" s="242"/>
      <c r="H701" s="244" t="s">
        <v>1</v>
      </c>
      <c r="I701" s="246"/>
      <c r="J701" s="242"/>
      <c r="K701" s="242"/>
      <c r="L701" s="247"/>
      <c r="M701" s="248"/>
      <c r="N701" s="249"/>
      <c r="O701" s="249"/>
      <c r="P701" s="249"/>
      <c r="Q701" s="249"/>
      <c r="R701" s="249"/>
      <c r="S701" s="249"/>
      <c r="T701" s="250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51" t="s">
        <v>358</v>
      </c>
      <c r="AU701" s="251" t="s">
        <v>85</v>
      </c>
      <c r="AV701" s="13" t="s">
        <v>83</v>
      </c>
      <c r="AW701" s="13" t="s">
        <v>32</v>
      </c>
      <c r="AX701" s="13" t="s">
        <v>76</v>
      </c>
      <c r="AY701" s="251" t="s">
        <v>349</v>
      </c>
    </row>
    <row r="702" s="13" customFormat="1">
      <c r="A702" s="13"/>
      <c r="B702" s="241"/>
      <c r="C702" s="242"/>
      <c r="D702" s="243" t="s">
        <v>358</v>
      </c>
      <c r="E702" s="244" t="s">
        <v>1</v>
      </c>
      <c r="F702" s="245" t="s">
        <v>1017</v>
      </c>
      <c r="G702" s="242"/>
      <c r="H702" s="244" t="s">
        <v>1</v>
      </c>
      <c r="I702" s="246"/>
      <c r="J702" s="242"/>
      <c r="K702" s="242"/>
      <c r="L702" s="247"/>
      <c r="M702" s="248"/>
      <c r="N702" s="249"/>
      <c r="O702" s="249"/>
      <c r="P702" s="249"/>
      <c r="Q702" s="249"/>
      <c r="R702" s="249"/>
      <c r="S702" s="249"/>
      <c r="T702" s="250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T702" s="251" t="s">
        <v>358</v>
      </c>
      <c r="AU702" s="251" t="s">
        <v>85</v>
      </c>
      <c r="AV702" s="13" t="s">
        <v>83</v>
      </c>
      <c r="AW702" s="13" t="s">
        <v>32</v>
      </c>
      <c r="AX702" s="13" t="s">
        <v>76</v>
      </c>
      <c r="AY702" s="251" t="s">
        <v>349</v>
      </c>
    </row>
    <row r="703" s="13" customFormat="1">
      <c r="A703" s="13"/>
      <c r="B703" s="241"/>
      <c r="C703" s="242"/>
      <c r="D703" s="243" t="s">
        <v>358</v>
      </c>
      <c r="E703" s="244" t="s">
        <v>1</v>
      </c>
      <c r="F703" s="245" t="s">
        <v>1018</v>
      </c>
      <c r="G703" s="242"/>
      <c r="H703" s="244" t="s">
        <v>1</v>
      </c>
      <c r="I703" s="246"/>
      <c r="J703" s="242"/>
      <c r="K703" s="242"/>
      <c r="L703" s="247"/>
      <c r="M703" s="248"/>
      <c r="N703" s="249"/>
      <c r="O703" s="249"/>
      <c r="P703" s="249"/>
      <c r="Q703" s="249"/>
      <c r="R703" s="249"/>
      <c r="S703" s="249"/>
      <c r="T703" s="250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T703" s="251" t="s">
        <v>358</v>
      </c>
      <c r="AU703" s="251" t="s">
        <v>85</v>
      </c>
      <c r="AV703" s="13" t="s">
        <v>83</v>
      </c>
      <c r="AW703" s="13" t="s">
        <v>32</v>
      </c>
      <c r="AX703" s="13" t="s">
        <v>76</v>
      </c>
      <c r="AY703" s="251" t="s">
        <v>349</v>
      </c>
    </row>
    <row r="704" s="13" customFormat="1">
      <c r="A704" s="13"/>
      <c r="B704" s="241"/>
      <c r="C704" s="242"/>
      <c r="D704" s="243" t="s">
        <v>358</v>
      </c>
      <c r="E704" s="244" t="s">
        <v>1</v>
      </c>
      <c r="F704" s="245" t="s">
        <v>1014</v>
      </c>
      <c r="G704" s="242"/>
      <c r="H704" s="244" t="s">
        <v>1</v>
      </c>
      <c r="I704" s="246"/>
      <c r="J704" s="242"/>
      <c r="K704" s="242"/>
      <c r="L704" s="247"/>
      <c r="M704" s="248"/>
      <c r="N704" s="249"/>
      <c r="O704" s="249"/>
      <c r="P704" s="249"/>
      <c r="Q704" s="249"/>
      <c r="R704" s="249"/>
      <c r="S704" s="249"/>
      <c r="T704" s="250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T704" s="251" t="s">
        <v>358</v>
      </c>
      <c r="AU704" s="251" t="s">
        <v>85</v>
      </c>
      <c r="AV704" s="13" t="s">
        <v>83</v>
      </c>
      <c r="AW704" s="13" t="s">
        <v>32</v>
      </c>
      <c r="AX704" s="13" t="s">
        <v>76</v>
      </c>
      <c r="AY704" s="251" t="s">
        <v>349</v>
      </c>
    </row>
    <row r="705" s="13" customFormat="1">
      <c r="A705" s="13"/>
      <c r="B705" s="241"/>
      <c r="C705" s="242"/>
      <c r="D705" s="243" t="s">
        <v>358</v>
      </c>
      <c r="E705" s="244" t="s">
        <v>1</v>
      </c>
      <c r="F705" s="245" t="s">
        <v>813</v>
      </c>
      <c r="G705" s="242"/>
      <c r="H705" s="244" t="s">
        <v>1</v>
      </c>
      <c r="I705" s="246"/>
      <c r="J705" s="242"/>
      <c r="K705" s="242"/>
      <c r="L705" s="247"/>
      <c r="M705" s="248"/>
      <c r="N705" s="249"/>
      <c r="O705" s="249"/>
      <c r="P705" s="249"/>
      <c r="Q705" s="249"/>
      <c r="R705" s="249"/>
      <c r="S705" s="249"/>
      <c r="T705" s="250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T705" s="251" t="s">
        <v>358</v>
      </c>
      <c r="AU705" s="251" t="s">
        <v>85</v>
      </c>
      <c r="AV705" s="13" t="s">
        <v>83</v>
      </c>
      <c r="AW705" s="13" t="s">
        <v>32</v>
      </c>
      <c r="AX705" s="13" t="s">
        <v>76</v>
      </c>
      <c r="AY705" s="251" t="s">
        <v>349</v>
      </c>
    </row>
    <row r="706" s="13" customFormat="1">
      <c r="A706" s="13"/>
      <c r="B706" s="241"/>
      <c r="C706" s="242"/>
      <c r="D706" s="243" t="s">
        <v>358</v>
      </c>
      <c r="E706" s="244" t="s">
        <v>1</v>
      </c>
      <c r="F706" s="245" t="s">
        <v>582</v>
      </c>
      <c r="G706" s="242"/>
      <c r="H706" s="244" t="s">
        <v>1</v>
      </c>
      <c r="I706" s="246"/>
      <c r="J706" s="242"/>
      <c r="K706" s="242"/>
      <c r="L706" s="247"/>
      <c r="M706" s="248"/>
      <c r="N706" s="249"/>
      <c r="O706" s="249"/>
      <c r="P706" s="249"/>
      <c r="Q706" s="249"/>
      <c r="R706" s="249"/>
      <c r="S706" s="249"/>
      <c r="T706" s="250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T706" s="251" t="s">
        <v>358</v>
      </c>
      <c r="AU706" s="251" t="s">
        <v>85</v>
      </c>
      <c r="AV706" s="13" t="s">
        <v>83</v>
      </c>
      <c r="AW706" s="13" t="s">
        <v>32</v>
      </c>
      <c r="AX706" s="13" t="s">
        <v>76</v>
      </c>
      <c r="AY706" s="251" t="s">
        <v>349</v>
      </c>
    </row>
    <row r="707" s="13" customFormat="1">
      <c r="A707" s="13"/>
      <c r="B707" s="241"/>
      <c r="C707" s="242"/>
      <c r="D707" s="243" t="s">
        <v>358</v>
      </c>
      <c r="E707" s="244" t="s">
        <v>1</v>
      </c>
      <c r="F707" s="245" t="s">
        <v>829</v>
      </c>
      <c r="G707" s="242"/>
      <c r="H707" s="244" t="s">
        <v>1</v>
      </c>
      <c r="I707" s="246"/>
      <c r="J707" s="242"/>
      <c r="K707" s="242"/>
      <c r="L707" s="247"/>
      <c r="M707" s="248"/>
      <c r="N707" s="249"/>
      <c r="O707" s="249"/>
      <c r="P707" s="249"/>
      <c r="Q707" s="249"/>
      <c r="R707" s="249"/>
      <c r="S707" s="249"/>
      <c r="T707" s="250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51" t="s">
        <v>358</v>
      </c>
      <c r="AU707" s="251" t="s">
        <v>85</v>
      </c>
      <c r="AV707" s="13" t="s">
        <v>83</v>
      </c>
      <c r="AW707" s="13" t="s">
        <v>32</v>
      </c>
      <c r="AX707" s="13" t="s">
        <v>76</v>
      </c>
      <c r="AY707" s="251" t="s">
        <v>349</v>
      </c>
    </row>
    <row r="708" s="13" customFormat="1">
      <c r="A708" s="13"/>
      <c r="B708" s="241"/>
      <c r="C708" s="242"/>
      <c r="D708" s="243" t="s">
        <v>358</v>
      </c>
      <c r="E708" s="244" t="s">
        <v>1</v>
      </c>
      <c r="F708" s="245" t="s">
        <v>480</v>
      </c>
      <c r="G708" s="242"/>
      <c r="H708" s="244" t="s">
        <v>1</v>
      </c>
      <c r="I708" s="246"/>
      <c r="J708" s="242"/>
      <c r="K708" s="242"/>
      <c r="L708" s="247"/>
      <c r="M708" s="248"/>
      <c r="N708" s="249"/>
      <c r="O708" s="249"/>
      <c r="P708" s="249"/>
      <c r="Q708" s="249"/>
      <c r="R708" s="249"/>
      <c r="S708" s="249"/>
      <c r="T708" s="250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T708" s="251" t="s">
        <v>358</v>
      </c>
      <c r="AU708" s="251" t="s">
        <v>85</v>
      </c>
      <c r="AV708" s="13" t="s">
        <v>83</v>
      </c>
      <c r="AW708" s="13" t="s">
        <v>32</v>
      </c>
      <c r="AX708" s="13" t="s">
        <v>76</v>
      </c>
      <c r="AY708" s="251" t="s">
        <v>349</v>
      </c>
    </row>
    <row r="709" s="13" customFormat="1">
      <c r="A709" s="13"/>
      <c r="B709" s="241"/>
      <c r="C709" s="242"/>
      <c r="D709" s="243" t="s">
        <v>358</v>
      </c>
      <c r="E709" s="244" t="s">
        <v>1</v>
      </c>
      <c r="F709" s="245" t="s">
        <v>830</v>
      </c>
      <c r="G709" s="242"/>
      <c r="H709" s="244" t="s">
        <v>1</v>
      </c>
      <c r="I709" s="246"/>
      <c r="J709" s="242"/>
      <c r="K709" s="242"/>
      <c r="L709" s="247"/>
      <c r="M709" s="248"/>
      <c r="N709" s="249"/>
      <c r="O709" s="249"/>
      <c r="P709" s="249"/>
      <c r="Q709" s="249"/>
      <c r="R709" s="249"/>
      <c r="S709" s="249"/>
      <c r="T709" s="250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T709" s="251" t="s">
        <v>358</v>
      </c>
      <c r="AU709" s="251" t="s">
        <v>85</v>
      </c>
      <c r="AV709" s="13" t="s">
        <v>83</v>
      </c>
      <c r="AW709" s="13" t="s">
        <v>32</v>
      </c>
      <c r="AX709" s="13" t="s">
        <v>76</v>
      </c>
      <c r="AY709" s="251" t="s">
        <v>349</v>
      </c>
    </row>
    <row r="710" s="14" customFormat="1">
      <c r="A710" s="14"/>
      <c r="B710" s="252"/>
      <c r="C710" s="253"/>
      <c r="D710" s="243" t="s">
        <v>358</v>
      </c>
      <c r="E710" s="254" t="s">
        <v>1</v>
      </c>
      <c r="F710" s="255" t="s">
        <v>240</v>
      </c>
      <c r="G710" s="253"/>
      <c r="H710" s="256">
        <v>323.94900000000001</v>
      </c>
      <c r="I710" s="257"/>
      <c r="J710" s="253"/>
      <c r="K710" s="253"/>
      <c r="L710" s="258"/>
      <c r="M710" s="259"/>
      <c r="N710" s="260"/>
      <c r="O710" s="260"/>
      <c r="P710" s="260"/>
      <c r="Q710" s="260"/>
      <c r="R710" s="260"/>
      <c r="S710" s="260"/>
      <c r="T710" s="261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T710" s="262" t="s">
        <v>358</v>
      </c>
      <c r="AU710" s="262" t="s">
        <v>85</v>
      </c>
      <c r="AV710" s="14" t="s">
        <v>85</v>
      </c>
      <c r="AW710" s="14" t="s">
        <v>32</v>
      </c>
      <c r="AX710" s="14" t="s">
        <v>83</v>
      </c>
      <c r="AY710" s="262" t="s">
        <v>349</v>
      </c>
    </row>
    <row r="711" s="2" customFormat="1" ht="33" customHeight="1">
      <c r="A711" s="38"/>
      <c r="B711" s="39"/>
      <c r="C711" s="228" t="s">
        <v>1019</v>
      </c>
      <c r="D711" s="228" t="s">
        <v>351</v>
      </c>
      <c r="E711" s="229" t="s">
        <v>1020</v>
      </c>
      <c r="F711" s="230" t="s">
        <v>1021</v>
      </c>
      <c r="G711" s="231" t="s">
        <v>354</v>
      </c>
      <c r="H711" s="232">
        <v>91.734999999999999</v>
      </c>
      <c r="I711" s="233"/>
      <c r="J711" s="234">
        <f>ROUND(I711*H711,2)</f>
        <v>0</v>
      </c>
      <c r="K711" s="230" t="s">
        <v>355</v>
      </c>
      <c r="L711" s="44"/>
      <c r="M711" s="235" t="s">
        <v>1</v>
      </c>
      <c r="N711" s="236" t="s">
        <v>41</v>
      </c>
      <c r="O711" s="91"/>
      <c r="P711" s="237">
        <f>O711*H711</f>
        <v>0</v>
      </c>
      <c r="Q711" s="237">
        <v>0.01482</v>
      </c>
      <c r="R711" s="237">
        <f>Q711*H711</f>
        <v>1.3595127</v>
      </c>
      <c r="S711" s="237">
        <v>0</v>
      </c>
      <c r="T711" s="238">
        <f>S711*H711</f>
        <v>0</v>
      </c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R711" s="239" t="s">
        <v>439</v>
      </c>
      <c r="AT711" s="239" t="s">
        <v>351</v>
      </c>
      <c r="AU711" s="239" t="s">
        <v>85</v>
      </c>
      <c r="AY711" s="17" t="s">
        <v>349</v>
      </c>
      <c r="BE711" s="240">
        <f>IF(N711="základní",J711,0)</f>
        <v>0</v>
      </c>
      <c r="BF711" s="240">
        <f>IF(N711="snížená",J711,0)</f>
        <v>0</v>
      </c>
      <c r="BG711" s="240">
        <f>IF(N711="zákl. přenesená",J711,0)</f>
        <v>0</v>
      </c>
      <c r="BH711" s="240">
        <f>IF(N711="sníž. přenesená",J711,0)</f>
        <v>0</v>
      </c>
      <c r="BI711" s="240">
        <f>IF(N711="nulová",J711,0)</f>
        <v>0</v>
      </c>
      <c r="BJ711" s="17" t="s">
        <v>83</v>
      </c>
      <c r="BK711" s="240">
        <f>ROUND(I711*H711,2)</f>
        <v>0</v>
      </c>
      <c r="BL711" s="17" t="s">
        <v>439</v>
      </c>
      <c r="BM711" s="239" t="s">
        <v>1022</v>
      </c>
    </row>
    <row r="712" s="13" customFormat="1">
      <c r="A712" s="13"/>
      <c r="B712" s="241"/>
      <c r="C712" s="242"/>
      <c r="D712" s="243" t="s">
        <v>358</v>
      </c>
      <c r="E712" s="244" t="s">
        <v>1</v>
      </c>
      <c r="F712" s="245" t="s">
        <v>359</v>
      </c>
      <c r="G712" s="242"/>
      <c r="H712" s="244" t="s">
        <v>1</v>
      </c>
      <c r="I712" s="246"/>
      <c r="J712" s="242"/>
      <c r="K712" s="242"/>
      <c r="L712" s="247"/>
      <c r="M712" s="248"/>
      <c r="N712" s="249"/>
      <c r="O712" s="249"/>
      <c r="P712" s="249"/>
      <c r="Q712" s="249"/>
      <c r="R712" s="249"/>
      <c r="S712" s="249"/>
      <c r="T712" s="250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T712" s="251" t="s">
        <v>358</v>
      </c>
      <c r="AU712" s="251" t="s">
        <v>85</v>
      </c>
      <c r="AV712" s="13" t="s">
        <v>83</v>
      </c>
      <c r="AW712" s="13" t="s">
        <v>32</v>
      </c>
      <c r="AX712" s="13" t="s">
        <v>76</v>
      </c>
      <c r="AY712" s="251" t="s">
        <v>349</v>
      </c>
    </row>
    <row r="713" s="13" customFormat="1">
      <c r="A713" s="13"/>
      <c r="B713" s="241"/>
      <c r="C713" s="242"/>
      <c r="D713" s="243" t="s">
        <v>358</v>
      </c>
      <c r="E713" s="244" t="s">
        <v>1</v>
      </c>
      <c r="F713" s="245" t="s">
        <v>1023</v>
      </c>
      <c r="G713" s="242"/>
      <c r="H713" s="244" t="s">
        <v>1</v>
      </c>
      <c r="I713" s="246"/>
      <c r="J713" s="242"/>
      <c r="K713" s="242"/>
      <c r="L713" s="247"/>
      <c r="M713" s="248"/>
      <c r="N713" s="249"/>
      <c r="O713" s="249"/>
      <c r="P713" s="249"/>
      <c r="Q713" s="249"/>
      <c r="R713" s="249"/>
      <c r="S713" s="249"/>
      <c r="T713" s="250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T713" s="251" t="s">
        <v>358</v>
      </c>
      <c r="AU713" s="251" t="s">
        <v>85</v>
      </c>
      <c r="AV713" s="13" t="s">
        <v>83</v>
      </c>
      <c r="AW713" s="13" t="s">
        <v>32</v>
      </c>
      <c r="AX713" s="13" t="s">
        <v>76</v>
      </c>
      <c r="AY713" s="251" t="s">
        <v>349</v>
      </c>
    </row>
    <row r="714" s="13" customFormat="1">
      <c r="A714" s="13"/>
      <c r="B714" s="241"/>
      <c r="C714" s="242"/>
      <c r="D714" s="243" t="s">
        <v>358</v>
      </c>
      <c r="E714" s="244" t="s">
        <v>1</v>
      </c>
      <c r="F714" s="245" t="s">
        <v>580</v>
      </c>
      <c r="G714" s="242"/>
      <c r="H714" s="244" t="s">
        <v>1</v>
      </c>
      <c r="I714" s="246"/>
      <c r="J714" s="242"/>
      <c r="K714" s="242"/>
      <c r="L714" s="247"/>
      <c r="M714" s="248"/>
      <c r="N714" s="249"/>
      <c r="O714" s="249"/>
      <c r="P714" s="249"/>
      <c r="Q714" s="249"/>
      <c r="R714" s="249"/>
      <c r="S714" s="249"/>
      <c r="T714" s="250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T714" s="251" t="s">
        <v>358</v>
      </c>
      <c r="AU714" s="251" t="s">
        <v>85</v>
      </c>
      <c r="AV714" s="13" t="s">
        <v>83</v>
      </c>
      <c r="AW714" s="13" t="s">
        <v>32</v>
      </c>
      <c r="AX714" s="13" t="s">
        <v>76</v>
      </c>
      <c r="AY714" s="251" t="s">
        <v>349</v>
      </c>
    </row>
    <row r="715" s="13" customFormat="1">
      <c r="A715" s="13"/>
      <c r="B715" s="241"/>
      <c r="C715" s="242"/>
      <c r="D715" s="243" t="s">
        <v>358</v>
      </c>
      <c r="E715" s="244" t="s">
        <v>1</v>
      </c>
      <c r="F715" s="245" t="s">
        <v>1024</v>
      </c>
      <c r="G715" s="242"/>
      <c r="H715" s="244" t="s">
        <v>1</v>
      </c>
      <c r="I715" s="246"/>
      <c r="J715" s="242"/>
      <c r="K715" s="242"/>
      <c r="L715" s="247"/>
      <c r="M715" s="248"/>
      <c r="N715" s="249"/>
      <c r="O715" s="249"/>
      <c r="P715" s="249"/>
      <c r="Q715" s="249"/>
      <c r="R715" s="249"/>
      <c r="S715" s="249"/>
      <c r="T715" s="250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51" t="s">
        <v>358</v>
      </c>
      <c r="AU715" s="251" t="s">
        <v>85</v>
      </c>
      <c r="AV715" s="13" t="s">
        <v>83</v>
      </c>
      <c r="AW715" s="13" t="s">
        <v>32</v>
      </c>
      <c r="AX715" s="13" t="s">
        <v>76</v>
      </c>
      <c r="AY715" s="251" t="s">
        <v>349</v>
      </c>
    </row>
    <row r="716" s="13" customFormat="1">
      <c r="A716" s="13"/>
      <c r="B716" s="241"/>
      <c r="C716" s="242"/>
      <c r="D716" s="243" t="s">
        <v>358</v>
      </c>
      <c r="E716" s="244" t="s">
        <v>1</v>
      </c>
      <c r="F716" s="245" t="s">
        <v>582</v>
      </c>
      <c r="G716" s="242"/>
      <c r="H716" s="244" t="s">
        <v>1</v>
      </c>
      <c r="I716" s="246"/>
      <c r="J716" s="242"/>
      <c r="K716" s="242"/>
      <c r="L716" s="247"/>
      <c r="M716" s="248"/>
      <c r="N716" s="249"/>
      <c r="O716" s="249"/>
      <c r="P716" s="249"/>
      <c r="Q716" s="249"/>
      <c r="R716" s="249"/>
      <c r="S716" s="249"/>
      <c r="T716" s="250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251" t="s">
        <v>358</v>
      </c>
      <c r="AU716" s="251" t="s">
        <v>85</v>
      </c>
      <c r="AV716" s="13" t="s">
        <v>83</v>
      </c>
      <c r="AW716" s="13" t="s">
        <v>32</v>
      </c>
      <c r="AX716" s="13" t="s">
        <v>76</v>
      </c>
      <c r="AY716" s="251" t="s">
        <v>349</v>
      </c>
    </row>
    <row r="717" s="13" customFormat="1">
      <c r="A717" s="13"/>
      <c r="B717" s="241"/>
      <c r="C717" s="242"/>
      <c r="D717" s="243" t="s">
        <v>358</v>
      </c>
      <c r="E717" s="244" t="s">
        <v>1</v>
      </c>
      <c r="F717" s="245" t="s">
        <v>1025</v>
      </c>
      <c r="G717" s="242"/>
      <c r="H717" s="244" t="s">
        <v>1</v>
      </c>
      <c r="I717" s="246"/>
      <c r="J717" s="242"/>
      <c r="K717" s="242"/>
      <c r="L717" s="247"/>
      <c r="M717" s="248"/>
      <c r="N717" s="249"/>
      <c r="O717" s="249"/>
      <c r="P717" s="249"/>
      <c r="Q717" s="249"/>
      <c r="R717" s="249"/>
      <c r="S717" s="249"/>
      <c r="T717" s="250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T717" s="251" t="s">
        <v>358</v>
      </c>
      <c r="AU717" s="251" t="s">
        <v>85</v>
      </c>
      <c r="AV717" s="13" t="s">
        <v>83</v>
      </c>
      <c r="AW717" s="13" t="s">
        <v>32</v>
      </c>
      <c r="AX717" s="13" t="s">
        <v>76</v>
      </c>
      <c r="AY717" s="251" t="s">
        <v>349</v>
      </c>
    </row>
    <row r="718" s="14" customFormat="1">
      <c r="A718" s="14"/>
      <c r="B718" s="252"/>
      <c r="C718" s="253"/>
      <c r="D718" s="243" t="s">
        <v>358</v>
      </c>
      <c r="E718" s="254" t="s">
        <v>1</v>
      </c>
      <c r="F718" s="255" t="s">
        <v>216</v>
      </c>
      <c r="G718" s="253"/>
      <c r="H718" s="256">
        <v>91.734999999999999</v>
      </c>
      <c r="I718" s="257"/>
      <c r="J718" s="253"/>
      <c r="K718" s="253"/>
      <c r="L718" s="258"/>
      <c r="M718" s="259"/>
      <c r="N718" s="260"/>
      <c r="O718" s="260"/>
      <c r="P718" s="260"/>
      <c r="Q718" s="260"/>
      <c r="R718" s="260"/>
      <c r="S718" s="260"/>
      <c r="T718" s="261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T718" s="262" t="s">
        <v>358</v>
      </c>
      <c r="AU718" s="262" t="s">
        <v>85</v>
      </c>
      <c r="AV718" s="14" t="s">
        <v>85</v>
      </c>
      <c r="AW718" s="14" t="s">
        <v>32</v>
      </c>
      <c r="AX718" s="14" t="s">
        <v>83</v>
      </c>
      <c r="AY718" s="262" t="s">
        <v>349</v>
      </c>
    </row>
    <row r="719" s="2" customFormat="1" ht="33" customHeight="1">
      <c r="A719" s="38"/>
      <c r="B719" s="39"/>
      <c r="C719" s="228" t="s">
        <v>1026</v>
      </c>
      <c r="D719" s="228" t="s">
        <v>351</v>
      </c>
      <c r="E719" s="229" t="s">
        <v>1027</v>
      </c>
      <c r="F719" s="230" t="s">
        <v>1028</v>
      </c>
      <c r="G719" s="231" t="s">
        <v>354</v>
      </c>
      <c r="H719" s="232">
        <v>464.10599999999999</v>
      </c>
      <c r="I719" s="233"/>
      <c r="J719" s="234">
        <f>ROUND(I719*H719,2)</f>
        <v>0</v>
      </c>
      <c r="K719" s="230" t="s">
        <v>355</v>
      </c>
      <c r="L719" s="44"/>
      <c r="M719" s="235" t="s">
        <v>1</v>
      </c>
      <c r="N719" s="236" t="s">
        <v>41</v>
      </c>
      <c r="O719" s="91"/>
      <c r="P719" s="237">
        <f>O719*H719</f>
        <v>0</v>
      </c>
      <c r="Q719" s="237">
        <v>0.015570000000000001</v>
      </c>
      <c r="R719" s="237">
        <f>Q719*H719</f>
        <v>7.2261304200000005</v>
      </c>
      <c r="S719" s="237">
        <v>0</v>
      </c>
      <c r="T719" s="238">
        <f>S719*H719</f>
        <v>0</v>
      </c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R719" s="239" t="s">
        <v>439</v>
      </c>
      <c r="AT719" s="239" t="s">
        <v>351</v>
      </c>
      <c r="AU719" s="239" t="s">
        <v>85</v>
      </c>
      <c r="AY719" s="17" t="s">
        <v>349</v>
      </c>
      <c r="BE719" s="240">
        <f>IF(N719="základní",J719,0)</f>
        <v>0</v>
      </c>
      <c r="BF719" s="240">
        <f>IF(N719="snížená",J719,0)</f>
        <v>0</v>
      </c>
      <c r="BG719" s="240">
        <f>IF(N719="zákl. přenesená",J719,0)</f>
        <v>0</v>
      </c>
      <c r="BH719" s="240">
        <f>IF(N719="sníž. přenesená",J719,0)</f>
        <v>0</v>
      </c>
      <c r="BI719" s="240">
        <f>IF(N719="nulová",J719,0)</f>
        <v>0</v>
      </c>
      <c r="BJ719" s="17" t="s">
        <v>83</v>
      </c>
      <c r="BK719" s="240">
        <f>ROUND(I719*H719,2)</f>
        <v>0</v>
      </c>
      <c r="BL719" s="17" t="s">
        <v>439</v>
      </c>
      <c r="BM719" s="239" t="s">
        <v>1029</v>
      </c>
    </row>
    <row r="720" s="13" customFormat="1">
      <c r="A720" s="13"/>
      <c r="B720" s="241"/>
      <c r="C720" s="242"/>
      <c r="D720" s="243" t="s">
        <v>358</v>
      </c>
      <c r="E720" s="244" t="s">
        <v>1</v>
      </c>
      <c r="F720" s="245" t="s">
        <v>359</v>
      </c>
      <c r="G720" s="242"/>
      <c r="H720" s="244" t="s">
        <v>1</v>
      </c>
      <c r="I720" s="246"/>
      <c r="J720" s="242"/>
      <c r="K720" s="242"/>
      <c r="L720" s="247"/>
      <c r="M720" s="248"/>
      <c r="N720" s="249"/>
      <c r="O720" s="249"/>
      <c r="P720" s="249"/>
      <c r="Q720" s="249"/>
      <c r="R720" s="249"/>
      <c r="S720" s="249"/>
      <c r="T720" s="250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T720" s="251" t="s">
        <v>358</v>
      </c>
      <c r="AU720" s="251" t="s">
        <v>85</v>
      </c>
      <c r="AV720" s="13" t="s">
        <v>83</v>
      </c>
      <c r="AW720" s="13" t="s">
        <v>32</v>
      </c>
      <c r="AX720" s="13" t="s">
        <v>76</v>
      </c>
      <c r="AY720" s="251" t="s">
        <v>349</v>
      </c>
    </row>
    <row r="721" s="13" customFormat="1">
      <c r="A721" s="13"/>
      <c r="B721" s="241"/>
      <c r="C721" s="242"/>
      <c r="D721" s="243" t="s">
        <v>358</v>
      </c>
      <c r="E721" s="244" t="s">
        <v>1</v>
      </c>
      <c r="F721" s="245" t="s">
        <v>816</v>
      </c>
      <c r="G721" s="242"/>
      <c r="H721" s="244" t="s">
        <v>1</v>
      </c>
      <c r="I721" s="246"/>
      <c r="J721" s="242"/>
      <c r="K721" s="242"/>
      <c r="L721" s="247"/>
      <c r="M721" s="248"/>
      <c r="N721" s="249"/>
      <c r="O721" s="249"/>
      <c r="P721" s="249"/>
      <c r="Q721" s="249"/>
      <c r="R721" s="249"/>
      <c r="S721" s="249"/>
      <c r="T721" s="250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251" t="s">
        <v>358</v>
      </c>
      <c r="AU721" s="251" t="s">
        <v>85</v>
      </c>
      <c r="AV721" s="13" t="s">
        <v>83</v>
      </c>
      <c r="AW721" s="13" t="s">
        <v>32</v>
      </c>
      <c r="AX721" s="13" t="s">
        <v>76</v>
      </c>
      <c r="AY721" s="251" t="s">
        <v>349</v>
      </c>
    </row>
    <row r="722" s="13" customFormat="1">
      <c r="A722" s="13"/>
      <c r="B722" s="241"/>
      <c r="C722" s="242"/>
      <c r="D722" s="243" t="s">
        <v>358</v>
      </c>
      <c r="E722" s="244" t="s">
        <v>1</v>
      </c>
      <c r="F722" s="245" t="s">
        <v>580</v>
      </c>
      <c r="G722" s="242"/>
      <c r="H722" s="244" t="s">
        <v>1</v>
      </c>
      <c r="I722" s="246"/>
      <c r="J722" s="242"/>
      <c r="K722" s="242"/>
      <c r="L722" s="247"/>
      <c r="M722" s="248"/>
      <c r="N722" s="249"/>
      <c r="O722" s="249"/>
      <c r="P722" s="249"/>
      <c r="Q722" s="249"/>
      <c r="R722" s="249"/>
      <c r="S722" s="249"/>
      <c r="T722" s="250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T722" s="251" t="s">
        <v>358</v>
      </c>
      <c r="AU722" s="251" t="s">
        <v>85</v>
      </c>
      <c r="AV722" s="13" t="s">
        <v>83</v>
      </c>
      <c r="AW722" s="13" t="s">
        <v>32</v>
      </c>
      <c r="AX722" s="13" t="s">
        <v>76</v>
      </c>
      <c r="AY722" s="251" t="s">
        <v>349</v>
      </c>
    </row>
    <row r="723" s="13" customFormat="1">
      <c r="A723" s="13"/>
      <c r="B723" s="241"/>
      <c r="C723" s="242"/>
      <c r="D723" s="243" t="s">
        <v>358</v>
      </c>
      <c r="E723" s="244" t="s">
        <v>1</v>
      </c>
      <c r="F723" s="245" t="s">
        <v>1030</v>
      </c>
      <c r="G723" s="242"/>
      <c r="H723" s="244" t="s">
        <v>1</v>
      </c>
      <c r="I723" s="246"/>
      <c r="J723" s="242"/>
      <c r="K723" s="242"/>
      <c r="L723" s="247"/>
      <c r="M723" s="248"/>
      <c r="N723" s="249"/>
      <c r="O723" s="249"/>
      <c r="P723" s="249"/>
      <c r="Q723" s="249"/>
      <c r="R723" s="249"/>
      <c r="S723" s="249"/>
      <c r="T723" s="250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51" t="s">
        <v>358</v>
      </c>
      <c r="AU723" s="251" t="s">
        <v>85</v>
      </c>
      <c r="AV723" s="13" t="s">
        <v>83</v>
      </c>
      <c r="AW723" s="13" t="s">
        <v>32</v>
      </c>
      <c r="AX723" s="13" t="s">
        <v>76</v>
      </c>
      <c r="AY723" s="251" t="s">
        <v>349</v>
      </c>
    </row>
    <row r="724" s="13" customFormat="1">
      <c r="A724" s="13"/>
      <c r="B724" s="241"/>
      <c r="C724" s="242"/>
      <c r="D724" s="243" t="s">
        <v>358</v>
      </c>
      <c r="E724" s="244" t="s">
        <v>1</v>
      </c>
      <c r="F724" s="245" t="s">
        <v>480</v>
      </c>
      <c r="G724" s="242"/>
      <c r="H724" s="244" t="s">
        <v>1</v>
      </c>
      <c r="I724" s="246"/>
      <c r="J724" s="242"/>
      <c r="K724" s="242"/>
      <c r="L724" s="247"/>
      <c r="M724" s="248"/>
      <c r="N724" s="249"/>
      <c r="O724" s="249"/>
      <c r="P724" s="249"/>
      <c r="Q724" s="249"/>
      <c r="R724" s="249"/>
      <c r="S724" s="249"/>
      <c r="T724" s="250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T724" s="251" t="s">
        <v>358</v>
      </c>
      <c r="AU724" s="251" t="s">
        <v>85</v>
      </c>
      <c r="AV724" s="13" t="s">
        <v>83</v>
      </c>
      <c r="AW724" s="13" t="s">
        <v>32</v>
      </c>
      <c r="AX724" s="13" t="s">
        <v>76</v>
      </c>
      <c r="AY724" s="251" t="s">
        <v>349</v>
      </c>
    </row>
    <row r="725" s="13" customFormat="1">
      <c r="A725" s="13"/>
      <c r="B725" s="241"/>
      <c r="C725" s="242"/>
      <c r="D725" s="243" t="s">
        <v>358</v>
      </c>
      <c r="E725" s="244" t="s">
        <v>1</v>
      </c>
      <c r="F725" s="245" t="s">
        <v>962</v>
      </c>
      <c r="G725" s="242"/>
      <c r="H725" s="244" t="s">
        <v>1</v>
      </c>
      <c r="I725" s="246"/>
      <c r="J725" s="242"/>
      <c r="K725" s="242"/>
      <c r="L725" s="247"/>
      <c r="M725" s="248"/>
      <c r="N725" s="249"/>
      <c r="O725" s="249"/>
      <c r="P725" s="249"/>
      <c r="Q725" s="249"/>
      <c r="R725" s="249"/>
      <c r="S725" s="249"/>
      <c r="T725" s="250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T725" s="251" t="s">
        <v>358</v>
      </c>
      <c r="AU725" s="251" t="s">
        <v>85</v>
      </c>
      <c r="AV725" s="13" t="s">
        <v>83</v>
      </c>
      <c r="AW725" s="13" t="s">
        <v>32</v>
      </c>
      <c r="AX725" s="13" t="s">
        <v>76</v>
      </c>
      <c r="AY725" s="251" t="s">
        <v>349</v>
      </c>
    </row>
    <row r="726" s="13" customFormat="1">
      <c r="A726" s="13"/>
      <c r="B726" s="241"/>
      <c r="C726" s="242"/>
      <c r="D726" s="243" t="s">
        <v>358</v>
      </c>
      <c r="E726" s="244" t="s">
        <v>1</v>
      </c>
      <c r="F726" s="245" t="s">
        <v>582</v>
      </c>
      <c r="G726" s="242"/>
      <c r="H726" s="244" t="s">
        <v>1</v>
      </c>
      <c r="I726" s="246"/>
      <c r="J726" s="242"/>
      <c r="K726" s="242"/>
      <c r="L726" s="247"/>
      <c r="M726" s="248"/>
      <c r="N726" s="249"/>
      <c r="O726" s="249"/>
      <c r="P726" s="249"/>
      <c r="Q726" s="249"/>
      <c r="R726" s="249"/>
      <c r="S726" s="249"/>
      <c r="T726" s="250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T726" s="251" t="s">
        <v>358</v>
      </c>
      <c r="AU726" s="251" t="s">
        <v>85</v>
      </c>
      <c r="AV726" s="13" t="s">
        <v>83</v>
      </c>
      <c r="AW726" s="13" t="s">
        <v>32</v>
      </c>
      <c r="AX726" s="13" t="s">
        <v>76</v>
      </c>
      <c r="AY726" s="251" t="s">
        <v>349</v>
      </c>
    </row>
    <row r="727" s="13" customFormat="1">
      <c r="A727" s="13"/>
      <c r="B727" s="241"/>
      <c r="C727" s="242"/>
      <c r="D727" s="243" t="s">
        <v>358</v>
      </c>
      <c r="E727" s="244" t="s">
        <v>1</v>
      </c>
      <c r="F727" s="245" t="s">
        <v>1031</v>
      </c>
      <c r="G727" s="242"/>
      <c r="H727" s="244" t="s">
        <v>1</v>
      </c>
      <c r="I727" s="246"/>
      <c r="J727" s="242"/>
      <c r="K727" s="242"/>
      <c r="L727" s="247"/>
      <c r="M727" s="248"/>
      <c r="N727" s="249"/>
      <c r="O727" s="249"/>
      <c r="P727" s="249"/>
      <c r="Q727" s="249"/>
      <c r="R727" s="249"/>
      <c r="S727" s="249"/>
      <c r="T727" s="250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T727" s="251" t="s">
        <v>358</v>
      </c>
      <c r="AU727" s="251" t="s">
        <v>85</v>
      </c>
      <c r="AV727" s="13" t="s">
        <v>83</v>
      </c>
      <c r="AW727" s="13" t="s">
        <v>32</v>
      </c>
      <c r="AX727" s="13" t="s">
        <v>76</v>
      </c>
      <c r="AY727" s="251" t="s">
        <v>349</v>
      </c>
    </row>
    <row r="728" s="13" customFormat="1">
      <c r="A728" s="13"/>
      <c r="B728" s="241"/>
      <c r="C728" s="242"/>
      <c r="D728" s="243" t="s">
        <v>358</v>
      </c>
      <c r="E728" s="244" t="s">
        <v>1</v>
      </c>
      <c r="F728" s="245" t="s">
        <v>480</v>
      </c>
      <c r="G728" s="242"/>
      <c r="H728" s="244" t="s">
        <v>1</v>
      </c>
      <c r="I728" s="246"/>
      <c r="J728" s="242"/>
      <c r="K728" s="242"/>
      <c r="L728" s="247"/>
      <c r="M728" s="248"/>
      <c r="N728" s="249"/>
      <c r="O728" s="249"/>
      <c r="P728" s="249"/>
      <c r="Q728" s="249"/>
      <c r="R728" s="249"/>
      <c r="S728" s="249"/>
      <c r="T728" s="250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T728" s="251" t="s">
        <v>358</v>
      </c>
      <c r="AU728" s="251" t="s">
        <v>85</v>
      </c>
      <c r="AV728" s="13" t="s">
        <v>83</v>
      </c>
      <c r="AW728" s="13" t="s">
        <v>32</v>
      </c>
      <c r="AX728" s="13" t="s">
        <v>76</v>
      </c>
      <c r="AY728" s="251" t="s">
        <v>349</v>
      </c>
    </row>
    <row r="729" s="13" customFormat="1">
      <c r="A729" s="13"/>
      <c r="B729" s="241"/>
      <c r="C729" s="242"/>
      <c r="D729" s="243" t="s">
        <v>358</v>
      </c>
      <c r="E729" s="244" t="s">
        <v>1</v>
      </c>
      <c r="F729" s="245" t="s">
        <v>1032</v>
      </c>
      <c r="G729" s="242"/>
      <c r="H729" s="244" t="s">
        <v>1</v>
      </c>
      <c r="I729" s="246"/>
      <c r="J729" s="242"/>
      <c r="K729" s="242"/>
      <c r="L729" s="247"/>
      <c r="M729" s="248"/>
      <c r="N729" s="249"/>
      <c r="O729" s="249"/>
      <c r="P729" s="249"/>
      <c r="Q729" s="249"/>
      <c r="R729" s="249"/>
      <c r="S729" s="249"/>
      <c r="T729" s="250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51" t="s">
        <v>358</v>
      </c>
      <c r="AU729" s="251" t="s">
        <v>85</v>
      </c>
      <c r="AV729" s="13" t="s">
        <v>83</v>
      </c>
      <c r="AW729" s="13" t="s">
        <v>32</v>
      </c>
      <c r="AX729" s="13" t="s">
        <v>76</v>
      </c>
      <c r="AY729" s="251" t="s">
        <v>349</v>
      </c>
    </row>
    <row r="730" s="14" customFormat="1">
      <c r="A730" s="14"/>
      <c r="B730" s="252"/>
      <c r="C730" s="253"/>
      <c r="D730" s="243" t="s">
        <v>358</v>
      </c>
      <c r="E730" s="254" t="s">
        <v>1</v>
      </c>
      <c r="F730" s="255" t="s">
        <v>204</v>
      </c>
      <c r="G730" s="253"/>
      <c r="H730" s="256">
        <v>464.10599999999999</v>
      </c>
      <c r="I730" s="257"/>
      <c r="J730" s="253"/>
      <c r="K730" s="253"/>
      <c r="L730" s="258"/>
      <c r="M730" s="259"/>
      <c r="N730" s="260"/>
      <c r="O730" s="260"/>
      <c r="P730" s="260"/>
      <c r="Q730" s="260"/>
      <c r="R730" s="260"/>
      <c r="S730" s="260"/>
      <c r="T730" s="261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T730" s="262" t="s">
        <v>358</v>
      </c>
      <c r="AU730" s="262" t="s">
        <v>85</v>
      </c>
      <c r="AV730" s="14" t="s">
        <v>85</v>
      </c>
      <c r="AW730" s="14" t="s">
        <v>32</v>
      </c>
      <c r="AX730" s="14" t="s">
        <v>83</v>
      </c>
      <c r="AY730" s="262" t="s">
        <v>349</v>
      </c>
    </row>
    <row r="731" s="2" customFormat="1" ht="16.5" customHeight="1">
      <c r="A731" s="38"/>
      <c r="B731" s="39"/>
      <c r="C731" s="228" t="s">
        <v>1033</v>
      </c>
      <c r="D731" s="228" t="s">
        <v>351</v>
      </c>
      <c r="E731" s="229" t="s">
        <v>1034</v>
      </c>
      <c r="F731" s="230" t="s">
        <v>1035</v>
      </c>
      <c r="G731" s="231" t="s">
        <v>354</v>
      </c>
      <c r="H731" s="232">
        <v>892.82000000000005</v>
      </c>
      <c r="I731" s="233"/>
      <c r="J731" s="234">
        <f>ROUND(I731*H731,2)</f>
        <v>0</v>
      </c>
      <c r="K731" s="230" t="s">
        <v>355</v>
      </c>
      <c r="L731" s="44"/>
      <c r="M731" s="235" t="s">
        <v>1</v>
      </c>
      <c r="N731" s="236" t="s">
        <v>41</v>
      </c>
      <c r="O731" s="91"/>
      <c r="P731" s="237">
        <f>O731*H731</f>
        <v>0</v>
      </c>
      <c r="Q731" s="237">
        <v>0.00010000000000000001</v>
      </c>
      <c r="R731" s="237">
        <f>Q731*H731</f>
        <v>0.089282000000000014</v>
      </c>
      <c r="S731" s="237">
        <v>0</v>
      </c>
      <c r="T731" s="238">
        <f>S731*H731</f>
        <v>0</v>
      </c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R731" s="239" t="s">
        <v>439</v>
      </c>
      <c r="AT731" s="239" t="s">
        <v>351</v>
      </c>
      <c r="AU731" s="239" t="s">
        <v>85</v>
      </c>
      <c r="AY731" s="17" t="s">
        <v>349</v>
      </c>
      <c r="BE731" s="240">
        <f>IF(N731="základní",J731,0)</f>
        <v>0</v>
      </c>
      <c r="BF731" s="240">
        <f>IF(N731="snížená",J731,0)</f>
        <v>0</v>
      </c>
      <c r="BG731" s="240">
        <f>IF(N731="zákl. přenesená",J731,0)</f>
        <v>0</v>
      </c>
      <c r="BH731" s="240">
        <f>IF(N731="sníž. přenesená",J731,0)</f>
        <v>0</v>
      </c>
      <c r="BI731" s="240">
        <f>IF(N731="nulová",J731,0)</f>
        <v>0</v>
      </c>
      <c r="BJ731" s="17" t="s">
        <v>83</v>
      </c>
      <c r="BK731" s="240">
        <f>ROUND(I731*H731,2)</f>
        <v>0</v>
      </c>
      <c r="BL731" s="17" t="s">
        <v>439</v>
      </c>
      <c r="BM731" s="239" t="s">
        <v>1036</v>
      </c>
    </row>
    <row r="732" s="14" customFormat="1">
      <c r="A732" s="14"/>
      <c r="B732" s="252"/>
      <c r="C732" s="253"/>
      <c r="D732" s="243" t="s">
        <v>358</v>
      </c>
      <c r="E732" s="263" t="s">
        <v>1</v>
      </c>
      <c r="F732" s="254" t="s">
        <v>1037</v>
      </c>
      <c r="G732" s="253"/>
      <c r="H732" s="256">
        <v>892.82000000000005</v>
      </c>
      <c r="I732" s="257"/>
      <c r="J732" s="253"/>
      <c r="K732" s="253"/>
      <c r="L732" s="258"/>
      <c r="M732" s="259"/>
      <c r="N732" s="260"/>
      <c r="O732" s="260"/>
      <c r="P732" s="260"/>
      <c r="Q732" s="260"/>
      <c r="R732" s="260"/>
      <c r="S732" s="260"/>
      <c r="T732" s="261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T732" s="262" t="s">
        <v>358</v>
      </c>
      <c r="AU732" s="262" t="s">
        <v>85</v>
      </c>
      <c r="AV732" s="14" t="s">
        <v>85</v>
      </c>
      <c r="AW732" s="14" t="s">
        <v>32</v>
      </c>
      <c r="AX732" s="14" t="s">
        <v>76</v>
      </c>
      <c r="AY732" s="262" t="s">
        <v>349</v>
      </c>
    </row>
    <row r="733" s="15" customFormat="1">
      <c r="A733" s="15"/>
      <c r="B733" s="264"/>
      <c r="C733" s="265"/>
      <c r="D733" s="243" t="s">
        <v>358</v>
      </c>
      <c r="E733" s="266" t="s">
        <v>1</v>
      </c>
      <c r="F733" s="267" t="s">
        <v>377</v>
      </c>
      <c r="G733" s="265"/>
      <c r="H733" s="268">
        <v>892.82000000000005</v>
      </c>
      <c r="I733" s="269"/>
      <c r="J733" s="265"/>
      <c r="K733" s="265"/>
      <c r="L733" s="270"/>
      <c r="M733" s="271"/>
      <c r="N733" s="272"/>
      <c r="O733" s="272"/>
      <c r="P733" s="272"/>
      <c r="Q733" s="272"/>
      <c r="R733" s="272"/>
      <c r="S733" s="272"/>
      <c r="T733" s="273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T733" s="274" t="s">
        <v>358</v>
      </c>
      <c r="AU733" s="274" t="s">
        <v>85</v>
      </c>
      <c r="AV733" s="15" t="s">
        <v>356</v>
      </c>
      <c r="AW733" s="15" t="s">
        <v>32</v>
      </c>
      <c r="AX733" s="15" t="s">
        <v>83</v>
      </c>
      <c r="AY733" s="274" t="s">
        <v>349</v>
      </c>
    </row>
    <row r="734" s="2" customFormat="1" ht="24.15" customHeight="1">
      <c r="A734" s="38"/>
      <c r="B734" s="39"/>
      <c r="C734" s="228" t="s">
        <v>1038</v>
      </c>
      <c r="D734" s="228" t="s">
        <v>351</v>
      </c>
      <c r="E734" s="229" t="s">
        <v>1039</v>
      </c>
      <c r="F734" s="230" t="s">
        <v>1040</v>
      </c>
      <c r="G734" s="231" t="s">
        <v>422</v>
      </c>
      <c r="H734" s="232">
        <v>199.74600000000001</v>
      </c>
      <c r="I734" s="233"/>
      <c r="J734" s="234">
        <f>ROUND(I734*H734,2)</f>
        <v>0</v>
      </c>
      <c r="K734" s="230" t="s">
        <v>355</v>
      </c>
      <c r="L734" s="44"/>
      <c r="M734" s="235" t="s">
        <v>1</v>
      </c>
      <c r="N734" s="236" t="s">
        <v>41</v>
      </c>
      <c r="O734" s="91"/>
      <c r="P734" s="237">
        <f>O734*H734</f>
        <v>0</v>
      </c>
      <c r="Q734" s="237">
        <v>0.00012999999999999999</v>
      </c>
      <c r="R734" s="237">
        <f>Q734*H734</f>
        <v>0.025966980000000001</v>
      </c>
      <c r="S734" s="237">
        <v>0</v>
      </c>
      <c r="T734" s="238">
        <f>S734*H734</f>
        <v>0</v>
      </c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R734" s="239" t="s">
        <v>439</v>
      </c>
      <c r="AT734" s="239" t="s">
        <v>351</v>
      </c>
      <c r="AU734" s="239" t="s">
        <v>85</v>
      </c>
      <c r="AY734" s="17" t="s">
        <v>349</v>
      </c>
      <c r="BE734" s="240">
        <f>IF(N734="základní",J734,0)</f>
        <v>0</v>
      </c>
      <c r="BF734" s="240">
        <f>IF(N734="snížená",J734,0)</f>
        <v>0</v>
      </c>
      <c r="BG734" s="240">
        <f>IF(N734="zákl. přenesená",J734,0)</f>
        <v>0</v>
      </c>
      <c r="BH734" s="240">
        <f>IF(N734="sníž. přenesená",J734,0)</f>
        <v>0</v>
      </c>
      <c r="BI734" s="240">
        <f>IF(N734="nulová",J734,0)</f>
        <v>0</v>
      </c>
      <c r="BJ734" s="17" t="s">
        <v>83</v>
      </c>
      <c r="BK734" s="240">
        <f>ROUND(I734*H734,2)</f>
        <v>0</v>
      </c>
      <c r="BL734" s="17" t="s">
        <v>439</v>
      </c>
      <c r="BM734" s="239" t="s">
        <v>1041</v>
      </c>
    </row>
    <row r="735" s="13" customFormat="1">
      <c r="A735" s="13"/>
      <c r="B735" s="241"/>
      <c r="C735" s="242"/>
      <c r="D735" s="243" t="s">
        <v>358</v>
      </c>
      <c r="E735" s="244" t="s">
        <v>1</v>
      </c>
      <c r="F735" s="245" t="s">
        <v>359</v>
      </c>
      <c r="G735" s="242"/>
      <c r="H735" s="244" t="s">
        <v>1</v>
      </c>
      <c r="I735" s="246"/>
      <c r="J735" s="242"/>
      <c r="K735" s="242"/>
      <c r="L735" s="247"/>
      <c r="M735" s="248"/>
      <c r="N735" s="249"/>
      <c r="O735" s="249"/>
      <c r="P735" s="249"/>
      <c r="Q735" s="249"/>
      <c r="R735" s="249"/>
      <c r="S735" s="249"/>
      <c r="T735" s="250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T735" s="251" t="s">
        <v>358</v>
      </c>
      <c r="AU735" s="251" t="s">
        <v>85</v>
      </c>
      <c r="AV735" s="13" t="s">
        <v>83</v>
      </c>
      <c r="AW735" s="13" t="s">
        <v>32</v>
      </c>
      <c r="AX735" s="13" t="s">
        <v>76</v>
      </c>
      <c r="AY735" s="251" t="s">
        <v>349</v>
      </c>
    </row>
    <row r="736" s="13" customFormat="1">
      <c r="A736" s="13"/>
      <c r="B736" s="241"/>
      <c r="C736" s="242"/>
      <c r="D736" s="243" t="s">
        <v>358</v>
      </c>
      <c r="E736" s="244" t="s">
        <v>1</v>
      </c>
      <c r="F736" s="245" t="s">
        <v>580</v>
      </c>
      <c r="G736" s="242"/>
      <c r="H736" s="244" t="s">
        <v>1</v>
      </c>
      <c r="I736" s="246"/>
      <c r="J736" s="242"/>
      <c r="K736" s="242"/>
      <c r="L736" s="247"/>
      <c r="M736" s="248"/>
      <c r="N736" s="249"/>
      <c r="O736" s="249"/>
      <c r="P736" s="249"/>
      <c r="Q736" s="249"/>
      <c r="R736" s="249"/>
      <c r="S736" s="249"/>
      <c r="T736" s="250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T736" s="251" t="s">
        <v>358</v>
      </c>
      <c r="AU736" s="251" t="s">
        <v>85</v>
      </c>
      <c r="AV736" s="13" t="s">
        <v>83</v>
      </c>
      <c r="AW736" s="13" t="s">
        <v>32</v>
      </c>
      <c r="AX736" s="13" t="s">
        <v>76</v>
      </c>
      <c r="AY736" s="251" t="s">
        <v>349</v>
      </c>
    </row>
    <row r="737" s="13" customFormat="1">
      <c r="A737" s="13"/>
      <c r="B737" s="241"/>
      <c r="C737" s="242"/>
      <c r="D737" s="243" t="s">
        <v>358</v>
      </c>
      <c r="E737" s="244" t="s">
        <v>1</v>
      </c>
      <c r="F737" s="245" t="s">
        <v>1042</v>
      </c>
      <c r="G737" s="242"/>
      <c r="H737" s="244" t="s">
        <v>1</v>
      </c>
      <c r="I737" s="246"/>
      <c r="J737" s="242"/>
      <c r="K737" s="242"/>
      <c r="L737" s="247"/>
      <c r="M737" s="248"/>
      <c r="N737" s="249"/>
      <c r="O737" s="249"/>
      <c r="P737" s="249"/>
      <c r="Q737" s="249"/>
      <c r="R737" s="249"/>
      <c r="S737" s="249"/>
      <c r="T737" s="250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T737" s="251" t="s">
        <v>358</v>
      </c>
      <c r="AU737" s="251" t="s">
        <v>85</v>
      </c>
      <c r="AV737" s="13" t="s">
        <v>83</v>
      </c>
      <c r="AW737" s="13" t="s">
        <v>32</v>
      </c>
      <c r="AX737" s="13" t="s">
        <v>76</v>
      </c>
      <c r="AY737" s="251" t="s">
        <v>349</v>
      </c>
    </row>
    <row r="738" s="13" customFormat="1">
      <c r="A738" s="13"/>
      <c r="B738" s="241"/>
      <c r="C738" s="242"/>
      <c r="D738" s="243" t="s">
        <v>358</v>
      </c>
      <c r="E738" s="244" t="s">
        <v>1</v>
      </c>
      <c r="F738" s="245" t="s">
        <v>582</v>
      </c>
      <c r="G738" s="242"/>
      <c r="H738" s="244" t="s">
        <v>1</v>
      </c>
      <c r="I738" s="246"/>
      <c r="J738" s="242"/>
      <c r="K738" s="242"/>
      <c r="L738" s="247"/>
      <c r="M738" s="248"/>
      <c r="N738" s="249"/>
      <c r="O738" s="249"/>
      <c r="P738" s="249"/>
      <c r="Q738" s="249"/>
      <c r="R738" s="249"/>
      <c r="S738" s="249"/>
      <c r="T738" s="250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T738" s="251" t="s">
        <v>358</v>
      </c>
      <c r="AU738" s="251" t="s">
        <v>85</v>
      </c>
      <c r="AV738" s="13" t="s">
        <v>83</v>
      </c>
      <c r="AW738" s="13" t="s">
        <v>32</v>
      </c>
      <c r="AX738" s="13" t="s">
        <v>76</v>
      </c>
      <c r="AY738" s="251" t="s">
        <v>349</v>
      </c>
    </row>
    <row r="739" s="13" customFormat="1">
      <c r="A739" s="13"/>
      <c r="B739" s="241"/>
      <c r="C739" s="242"/>
      <c r="D739" s="243" t="s">
        <v>358</v>
      </c>
      <c r="E739" s="244" t="s">
        <v>1</v>
      </c>
      <c r="F739" s="245" t="s">
        <v>1043</v>
      </c>
      <c r="G739" s="242"/>
      <c r="H739" s="244" t="s">
        <v>1</v>
      </c>
      <c r="I739" s="246"/>
      <c r="J739" s="242"/>
      <c r="K739" s="242"/>
      <c r="L739" s="247"/>
      <c r="M739" s="248"/>
      <c r="N739" s="249"/>
      <c r="O739" s="249"/>
      <c r="P739" s="249"/>
      <c r="Q739" s="249"/>
      <c r="R739" s="249"/>
      <c r="S739" s="249"/>
      <c r="T739" s="250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T739" s="251" t="s">
        <v>358</v>
      </c>
      <c r="AU739" s="251" t="s">
        <v>85</v>
      </c>
      <c r="AV739" s="13" t="s">
        <v>83</v>
      </c>
      <c r="AW739" s="13" t="s">
        <v>32</v>
      </c>
      <c r="AX739" s="13" t="s">
        <v>76</v>
      </c>
      <c r="AY739" s="251" t="s">
        <v>349</v>
      </c>
    </row>
    <row r="740" s="14" customFormat="1">
      <c r="A740" s="14"/>
      <c r="B740" s="252"/>
      <c r="C740" s="253"/>
      <c r="D740" s="243" t="s">
        <v>358</v>
      </c>
      <c r="E740" s="254" t="s">
        <v>1</v>
      </c>
      <c r="F740" s="255" t="s">
        <v>254</v>
      </c>
      <c r="G740" s="253"/>
      <c r="H740" s="256">
        <v>199.74600000000001</v>
      </c>
      <c r="I740" s="257"/>
      <c r="J740" s="253"/>
      <c r="K740" s="253"/>
      <c r="L740" s="258"/>
      <c r="M740" s="259"/>
      <c r="N740" s="260"/>
      <c r="O740" s="260"/>
      <c r="P740" s="260"/>
      <c r="Q740" s="260"/>
      <c r="R740" s="260"/>
      <c r="S740" s="260"/>
      <c r="T740" s="261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T740" s="262" t="s">
        <v>358</v>
      </c>
      <c r="AU740" s="262" t="s">
        <v>85</v>
      </c>
      <c r="AV740" s="14" t="s">
        <v>85</v>
      </c>
      <c r="AW740" s="14" t="s">
        <v>32</v>
      </c>
      <c r="AX740" s="14" t="s">
        <v>83</v>
      </c>
      <c r="AY740" s="262" t="s">
        <v>349</v>
      </c>
    </row>
    <row r="741" s="2" customFormat="1" ht="24.15" customHeight="1">
      <c r="A741" s="38"/>
      <c r="B741" s="39"/>
      <c r="C741" s="228" t="s">
        <v>1044</v>
      </c>
      <c r="D741" s="228" t="s">
        <v>351</v>
      </c>
      <c r="E741" s="229" t="s">
        <v>1045</v>
      </c>
      <c r="F741" s="230" t="s">
        <v>1046</v>
      </c>
      <c r="G741" s="231" t="s">
        <v>354</v>
      </c>
      <c r="H741" s="232">
        <v>455.31999999999999</v>
      </c>
      <c r="I741" s="233"/>
      <c r="J741" s="234">
        <f>ROUND(I741*H741,2)</f>
        <v>0</v>
      </c>
      <c r="K741" s="230" t="s">
        <v>355</v>
      </c>
      <c r="L741" s="44"/>
      <c r="M741" s="235" t="s">
        <v>1</v>
      </c>
      <c r="N741" s="236" t="s">
        <v>41</v>
      </c>
      <c r="O741" s="91"/>
      <c r="P741" s="237">
        <f>O741*H741</f>
        <v>0</v>
      </c>
      <c r="Q741" s="237">
        <v>0.013860000000000001</v>
      </c>
      <c r="R741" s="237">
        <f>Q741*H741</f>
        <v>6.3107351999999999</v>
      </c>
      <c r="S741" s="237">
        <v>0</v>
      </c>
      <c r="T741" s="238">
        <f>S741*H741</f>
        <v>0</v>
      </c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R741" s="239" t="s">
        <v>439</v>
      </c>
      <c r="AT741" s="239" t="s">
        <v>351</v>
      </c>
      <c r="AU741" s="239" t="s">
        <v>85</v>
      </c>
      <c r="AY741" s="17" t="s">
        <v>349</v>
      </c>
      <c r="BE741" s="240">
        <f>IF(N741="základní",J741,0)</f>
        <v>0</v>
      </c>
      <c r="BF741" s="240">
        <f>IF(N741="snížená",J741,0)</f>
        <v>0</v>
      </c>
      <c r="BG741" s="240">
        <f>IF(N741="zákl. přenesená",J741,0)</f>
        <v>0</v>
      </c>
      <c r="BH741" s="240">
        <f>IF(N741="sníž. přenesená",J741,0)</f>
        <v>0</v>
      </c>
      <c r="BI741" s="240">
        <f>IF(N741="nulová",J741,0)</f>
        <v>0</v>
      </c>
      <c r="BJ741" s="17" t="s">
        <v>83</v>
      </c>
      <c r="BK741" s="240">
        <f>ROUND(I741*H741,2)</f>
        <v>0</v>
      </c>
      <c r="BL741" s="17" t="s">
        <v>439</v>
      </c>
      <c r="BM741" s="239" t="s">
        <v>1047</v>
      </c>
    </row>
    <row r="742" s="13" customFormat="1">
      <c r="A742" s="13"/>
      <c r="B742" s="241"/>
      <c r="C742" s="242"/>
      <c r="D742" s="243" t="s">
        <v>358</v>
      </c>
      <c r="E742" s="244" t="s">
        <v>1</v>
      </c>
      <c r="F742" s="245" t="s">
        <v>359</v>
      </c>
      <c r="G742" s="242"/>
      <c r="H742" s="244" t="s">
        <v>1</v>
      </c>
      <c r="I742" s="246"/>
      <c r="J742" s="242"/>
      <c r="K742" s="242"/>
      <c r="L742" s="247"/>
      <c r="M742" s="248"/>
      <c r="N742" s="249"/>
      <c r="O742" s="249"/>
      <c r="P742" s="249"/>
      <c r="Q742" s="249"/>
      <c r="R742" s="249"/>
      <c r="S742" s="249"/>
      <c r="T742" s="250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T742" s="251" t="s">
        <v>358</v>
      </c>
      <c r="AU742" s="251" t="s">
        <v>85</v>
      </c>
      <c r="AV742" s="13" t="s">
        <v>83</v>
      </c>
      <c r="AW742" s="13" t="s">
        <v>32</v>
      </c>
      <c r="AX742" s="13" t="s">
        <v>76</v>
      </c>
      <c r="AY742" s="251" t="s">
        <v>349</v>
      </c>
    </row>
    <row r="743" s="13" customFormat="1">
      <c r="A743" s="13"/>
      <c r="B743" s="241"/>
      <c r="C743" s="242"/>
      <c r="D743" s="243" t="s">
        <v>358</v>
      </c>
      <c r="E743" s="244" t="s">
        <v>1</v>
      </c>
      <c r="F743" s="245" t="s">
        <v>580</v>
      </c>
      <c r="G743" s="242"/>
      <c r="H743" s="244" t="s">
        <v>1</v>
      </c>
      <c r="I743" s="246"/>
      <c r="J743" s="242"/>
      <c r="K743" s="242"/>
      <c r="L743" s="247"/>
      <c r="M743" s="248"/>
      <c r="N743" s="249"/>
      <c r="O743" s="249"/>
      <c r="P743" s="249"/>
      <c r="Q743" s="249"/>
      <c r="R743" s="249"/>
      <c r="S743" s="249"/>
      <c r="T743" s="250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T743" s="251" t="s">
        <v>358</v>
      </c>
      <c r="AU743" s="251" t="s">
        <v>85</v>
      </c>
      <c r="AV743" s="13" t="s">
        <v>83</v>
      </c>
      <c r="AW743" s="13" t="s">
        <v>32</v>
      </c>
      <c r="AX743" s="13" t="s">
        <v>76</v>
      </c>
      <c r="AY743" s="251" t="s">
        <v>349</v>
      </c>
    </row>
    <row r="744" s="13" customFormat="1">
      <c r="A744" s="13"/>
      <c r="B744" s="241"/>
      <c r="C744" s="242"/>
      <c r="D744" s="243" t="s">
        <v>358</v>
      </c>
      <c r="E744" s="244" t="s">
        <v>1</v>
      </c>
      <c r="F744" s="245" t="s">
        <v>1048</v>
      </c>
      <c r="G744" s="242"/>
      <c r="H744" s="244" t="s">
        <v>1</v>
      </c>
      <c r="I744" s="246"/>
      <c r="J744" s="242"/>
      <c r="K744" s="242"/>
      <c r="L744" s="247"/>
      <c r="M744" s="248"/>
      <c r="N744" s="249"/>
      <c r="O744" s="249"/>
      <c r="P744" s="249"/>
      <c r="Q744" s="249"/>
      <c r="R744" s="249"/>
      <c r="S744" s="249"/>
      <c r="T744" s="250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T744" s="251" t="s">
        <v>358</v>
      </c>
      <c r="AU744" s="251" t="s">
        <v>85</v>
      </c>
      <c r="AV744" s="13" t="s">
        <v>83</v>
      </c>
      <c r="AW744" s="13" t="s">
        <v>32</v>
      </c>
      <c r="AX744" s="13" t="s">
        <v>76</v>
      </c>
      <c r="AY744" s="251" t="s">
        <v>349</v>
      </c>
    </row>
    <row r="745" s="13" customFormat="1">
      <c r="A745" s="13"/>
      <c r="B745" s="241"/>
      <c r="C745" s="242"/>
      <c r="D745" s="243" t="s">
        <v>358</v>
      </c>
      <c r="E745" s="244" t="s">
        <v>1</v>
      </c>
      <c r="F745" s="245" t="s">
        <v>582</v>
      </c>
      <c r="G745" s="242"/>
      <c r="H745" s="244" t="s">
        <v>1</v>
      </c>
      <c r="I745" s="246"/>
      <c r="J745" s="242"/>
      <c r="K745" s="242"/>
      <c r="L745" s="247"/>
      <c r="M745" s="248"/>
      <c r="N745" s="249"/>
      <c r="O745" s="249"/>
      <c r="P745" s="249"/>
      <c r="Q745" s="249"/>
      <c r="R745" s="249"/>
      <c r="S745" s="249"/>
      <c r="T745" s="250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T745" s="251" t="s">
        <v>358</v>
      </c>
      <c r="AU745" s="251" t="s">
        <v>85</v>
      </c>
      <c r="AV745" s="13" t="s">
        <v>83</v>
      </c>
      <c r="AW745" s="13" t="s">
        <v>32</v>
      </c>
      <c r="AX745" s="13" t="s">
        <v>76</v>
      </c>
      <c r="AY745" s="251" t="s">
        <v>349</v>
      </c>
    </row>
    <row r="746" s="13" customFormat="1">
      <c r="A746" s="13"/>
      <c r="B746" s="241"/>
      <c r="C746" s="242"/>
      <c r="D746" s="243" t="s">
        <v>358</v>
      </c>
      <c r="E746" s="244" t="s">
        <v>1</v>
      </c>
      <c r="F746" s="245" t="s">
        <v>1049</v>
      </c>
      <c r="G746" s="242"/>
      <c r="H746" s="244" t="s">
        <v>1</v>
      </c>
      <c r="I746" s="246"/>
      <c r="J746" s="242"/>
      <c r="K746" s="242"/>
      <c r="L746" s="247"/>
      <c r="M746" s="248"/>
      <c r="N746" s="249"/>
      <c r="O746" s="249"/>
      <c r="P746" s="249"/>
      <c r="Q746" s="249"/>
      <c r="R746" s="249"/>
      <c r="S746" s="249"/>
      <c r="T746" s="250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51" t="s">
        <v>358</v>
      </c>
      <c r="AU746" s="251" t="s">
        <v>85</v>
      </c>
      <c r="AV746" s="13" t="s">
        <v>83</v>
      </c>
      <c r="AW746" s="13" t="s">
        <v>32</v>
      </c>
      <c r="AX746" s="13" t="s">
        <v>76</v>
      </c>
      <c r="AY746" s="251" t="s">
        <v>349</v>
      </c>
    </row>
    <row r="747" s="14" customFormat="1">
      <c r="A747" s="14"/>
      <c r="B747" s="252"/>
      <c r="C747" s="253"/>
      <c r="D747" s="243" t="s">
        <v>358</v>
      </c>
      <c r="E747" s="254" t="s">
        <v>1</v>
      </c>
      <c r="F747" s="255" t="s">
        <v>260</v>
      </c>
      <c r="G747" s="253"/>
      <c r="H747" s="256">
        <v>455.31999999999999</v>
      </c>
      <c r="I747" s="257"/>
      <c r="J747" s="253"/>
      <c r="K747" s="253"/>
      <c r="L747" s="258"/>
      <c r="M747" s="259"/>
      <c r="N747" s="260"/>
      <c r="O747" s="260"/>
      <c r="P747" s="260"/>
      <c r="Q747" s="260"/>
      <c r="R747" s="260"/>
      <c r="S747" s="260"/>
      <c r="T747" s="261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T747" s="262" t="s">
        <v>358</v>
      </c>
      <c r="AU747" s="262" t="s">
        <v>85</v>
      </c>
      <c r="AV747" s="14" t="s">
        <v>85</v>
      </c>
      <c r="AW747" s="14" t="s">
        <v>32</v>
      </c>
      <c r="AX747" s="14" t="s">
        <v>83</v>
      </c>
      <c r="AY747" s="262" t="s">
        <v>349</v>
      </c>
    </row>
    <row r="748" s="2" customFormat="1" ht="24.15" customHeight="1">
      <c r="A748" s="38"/>
      <c r="B748" s="39"/>
      <c r="C748" s="228" t="s">
        <v>1050</v>
      </c>
      <c r="D748" s="228" t="s">
        <v>351</v>
      </c>
      <c r="E748" s="229" t="s">
        <v>1051</v>
      </c>
      <c r="F748" s="230" t="s">
        <v>1052</v>
      </c>
      <c r="G748" s="231" t="s">
        <v>354</v>
      </c>
      <c r="H748" s="232">
        <v>67.670000000000002</v>
      </c>
      <c r="I748" s="233"/>
      <c r="J748" s="234">
        <f>ROUND(I748*H748,2)</f>
        <v>0</v>
      </c>
      <c r="K748" s="230" t="s">
        <v>355</v>
      </c>
      <c r="L748" s="44"/>
      <c r="M748" s="235" t="s">
        <v>1</v>
      </c>
      <c r="N748" s="236" t="s">
        <v>41</v>
      </c>
      <c r="O748" s="91"/>
      <c r="P748" s="237">
        <f>O748*H748</f>
        <v>0</v>
      </c>
      <c r="Q748" s="237">
        <v>0.013860000000000001</v>
      </c>
      <c r="R748" s="237">
        <f>Q748*H748</f>
        <v>0.93790620000000002</v>
      </c>
      <c r="S748" s="237">
        <v>0</v>
      </c>
      <c r="T748" s="238">
        <f>S748*H748</f>
        <v>0</v>
      </c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R748" s="239" t="s">
        <v>439</v>
      </c>
      <c r="AT748" s="239" t="s">
        <v>351</v>
      </c>
      <c r="AU748" s="239" t="s">
        <v>85</v>
      </c>
      <c r="AY748" s="17" t="s">
        <v>349</v>
      </c>
      <c r="BE748" s="240">
        <f>IF(N748="základní",J748,0)</f>
        <v>0</v>
      </c>
      <c r="BF748" s="240">
        <f>IF(N748="snížená",J748,0)</f>
        <v>0</v>
      </c>
      <c r="BG748" s="240">
        <f>IF(N748="zákl. přenesená",J748,0)</f>
        <v>0</v>
      </c>
      <c r="BH748" s="240">
        <f>IF(N748="sníž. přenesená",J748,0)</f>
        <v>0</v>
      </c>
      <c r="BI748" s="240">
        <f>IF(N748="nulová",J748,0)</f>
        <v>0</v>
      </c>
      <c r="BJ748" s="17" t="s">
        <v>83</v>
      </c>
      <c r="BK748" s="240">
        <f>ROUND(I748*H748,2)</f>
        <v>0</v>
      </c>
      <c r="BL748" s="17" t="s">
        <v>439</v>
      </c>
      <c r="BM748" s="239" t="s">
        <v>1053</v>
      </c>
    </row>
    <row r="749" s="2" customFormat="1" ht="16.5" customHeight="1">
      <c r="A749" s="38"/>
      <c r="B749" s="39"/>
      <c r="C749" s="228" t="s">
        <v>1054</v>
      </c>
      <c r="D749" s="228" t="s">
        <v>351</v>
      </c>
      <c r="E749" s="229" t="s">
        <v>1055</v>
      </c>
      <c r="F749" s="230" t="s">
        <v>1056</v>
      </c>
      <c r="G749" s="231" t="s">
        <v>354</v>
      </c>
      <c r="H749" s="232">
        <v>522.99000000000001</v>
      </c>
      <c r="I749" s="233"/>
      <c r="J749" s="234">
        <f>ROUND(I749*H749,2)</f>
        <v>0</v>
      </c>
      <c r="K749" s="230" t="s">
        <v>355</v>
      </c>
      <c r="L749" s="44"/>
      <c r="M749" s="235" t="s">
        <v>1</v>
      </c>
      <c r="N749" s="236" t="s">
        <v>41</v>
      </c>
      <c r="O749" s="91"/>
      <c r="P749" s="237">
        <f>O749*H749</f>
        <v>0</v>
      </c>
      <c r="Q749" s="237">
        <v>0.00010000000000000001</v>
      </c>
      <c r="R749" s="237">
        <f>Q749*H749</f>
        <v>0.052299000000000005</v>
      </c>
      <c r="S749" s="237">
        <v>0</v>
      </c>
      <c r="T749" s="238">
        <f>S749*H749</f>
        <v>0</v>
      </c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R749" s="239" t="s">
        <v>439</v>
      </c>
      <c r="AT749" s="239" t="s">
        <v>351</v>
      </c>
      <c r="AU749" s="239" t="s">
        <v>85</v>
      </c>
      <c r="AY749" s="17" t="s">
        <v>349</v>
      </c>
      <c r="BE749" s="240">
        <f>IF(N749="základní",J749,0)</f>
        <v>0</v>
      </c>
      <c r="BF749" s="240">
        <f>IF(N749="snížená",J749,0)</f>
        <v>0</v>
      </c>
      <c r="BG749" s="240">
        <f>IF(N749="zákl. přenesená",J749,0)</f>
        <v>0</v>
      </c>
      <c r="BH749" s="240">
        <f>IF(N749="sníž. přenesená",J749,0)</f>
        <v>0</v>
      </c>
      <c r="BI749" s="240">
        <f>IF(N749="nulová",J749,0)</f>
        <v>0</v>
      </c>
      <c r="BJ749" s="17" t="s">
        <v>83</v>
      </c>
      <c r="BK749" s="240">
        <f>ROUND(I749*H749,2)</f>
        <v>0</v>
      </c>
      <c r="BL749" s="17" t="s">
        <v>439</v>
      </c>
      <c r="BM749" s="239" t="s">
        <v>1057</v>
      </c>
    </row>
    <row r="750" s="13" customFormat="1">
      <c r="A750" s="13"/>
      <c r="B750" s="241"/>
      <c r="C750" s="242"/>
      <c r="D750" s="243" t="s">
        <v>358</v>
      </c>
      <c r="E750" s="244" t="s">
        <v>1</v>
      </c>
      <c r="F750" s="245" t="s">
        <v>359</v>
      </c>
      <c r="G750" s="242"/>
      <c r="H750" s="244" t="s">
        <v>1</v>
      </c>
      <c r="I750" s="246"/>
      <c r="J750" s="242"/>
      <c r="K750" s="242"/>
      <c r="L750" s="247"/>
      <c r="M750" s="248"/>
      <c r="N750" s="249"/>
      <c r="O750" s="249"/>
      <c r="P750" s="249"/>
      <c r="Q750" s="249"/>
      <c r="R750" s="249"/>
      <c r="S750" s="249"/>
      <c r="T750" s="250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T750" s="251" t="s">
        <v>358</v>
      </c>
      <c r="AU750" s="251" t="s">
        <v>85</v>
      </c>
      <c r="AV750" s="13" t="s">
        <v>83</v>
      </c>
      <c r="AW750" s="13" t="s">
        <v>32</v>
      </c>
      <c r="AX750" s="13" t="s">
        <v>76</v>
      </c>
      <c r="AY750" s="251" t="s">
        <v>349</v>
      </c>
    </row>
    <row r="751" s="13" customFormat="1">
      <c r="A751" s="13"/>
      <c r="B751" s="241"/>
      <c r="C751" s="242"/>
      <c r="D751" s="243" t="s">
        <v>358</v>
      </c>
      <c r="E751" s="244" t="s">
        <v>1</v>
      </c>
      <c r="F751" s="245" t="s">
        <v>580</v>
      </c>
      <c r="G751" s="242"/>
      <c r="H751" s="244" t="s">
        <v>1</v>
      </c>
      <c r="I751" s="246"/>
      <c r="J751" s="242"/>
      <c r="K751" s="242"/>
      <c r="L751" s="247"/>
      <c r="M751" s="248"/>
      <c r="N751" s="249"/>
      <c r="O751" s="249"/>
      <c r="P751" s="249"/>
      <c r="Q751" s="249"/>
      <c r="R751" s="249"/>
      <c r="S751" s="249"/>
      <c r="T751" s="250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51" t="s">
        <v>358</v>
      </c>
      <c r="AU751" s="251" t="s">
        <v>85</v>
      </c>
      <c r="AV751" s="13" t="s">
        <v>83</v>
      </c>
      <c r="AW751" s="13" t="s">
        <v>32</v>
      </c>
      <c r="AX751" s="13" t="s">
        <v>76</v>
      </c>
      <c r="AY751" s="251" t="s">
        <v>349</v>
      </c>
    </row>
    <row r="752" s="13" customFormat="1">
      <c r="A752" s="13"/>
      <c r="B752" s="241"/>
      <c r="C752" s="242"/>
      <c r="D752" s="243" t="s">
        <v>358</v>
      </c>
      <c r="E752" s="244" t="s">
        <v>1</v>
      </c>
      <c r="F752" s="245" t="s">
        <v>581</v>
      </c>
      <c r="G752" s="242"/>
      <c r="H752" s="244" t="s">
        <v>1</v>
      </c>
      <c r="I752" s="246"/>
      <c r="J752" s="242"/>
      <c r="K752" s="242"/>
      <c r="L752" s="247"/>
      <c r="M752" s="248"/>
      <c r="N752" s="249"/>
      <c r="O752" s="249"/>
      <c r="P752" s="249"/>
      <c r="Q752" s="249"/>
      <c r="R752" s="249"/>
      <c r="S752" s="249"/>
      <c r="T752" s="250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T752" s="251" t="s">
        <v>358</v>
      </c>
      <c r="AU752" s="251" t="s">
        <v>85</v>
      </c>
      <c r="AV752" s="13" t="s">
        <v>83</v>
      </c>
      <c r="AW752" s="13" t="s">
        <v>32</v>
      </c>
      <c r="AX752" s="13" t="s">
        <v>76</v>
      </c>
      <c r="AY752" s="251" t="s">
        <v>349</v>
      </c>
    </row>
    <row r="753" s="13" customFormat="1">
      <c r="A753" s="13"/>
      <c r="B753" s="241"/>
      <c r="C753" s="242"/>
      <c r="D753" s="243" t="s">
        <v>358</v>
      </c>
      <c r="E753" s="244" t="s">
        <v>1</v>
      </c>
      <c r="F753" s="245" t="s">
        <v>582</v>
      </c>
      <c r="G753" s="242"/>
      <c r="H753" s="244" t="s">
        <v>1</v>
      </c>
      <c r="I753" s="246"/>
      <c r="J753" s="242"/>
      <c r="K753" s="242"/>
      <c r="L753" s="247"/>
      <c r="M753" s="248"/>
      <c r="N753" s="249"/>
      <c r="O753" s="249"/>
      <c r="P753" s="249"/>
      <c r="Q753" s="249"/>
      <c r="R753" s="249"/>
      <c r="S753" s="249"/>
      <c r="T753" s="250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T753" s="251" t="s">
        <v>358</v>
      </c>
      <c r="AU753" s="251" t="s">
        <v>85</v>
      </c>
      <c r="AV753" s="13" t="s">
        <v>83</v>
      </c>
      <c r="AW753" s="13" t="s">
        <v>32</v>
      </c>
      <c r="AX753" s="13" t="s">
        <v>76</v>
      </c>
      <c r="AY753" s="251" t="s">
        <v>349</v>
      </c>
    </row>
    <row r="754" s="13" customFormat="1">
      <c r="A754" s="13"/>
      <c r="B754" s="241"/>
      <c r="C754" s="242"/>
      <c r="D754" s="243" t="s">
        <v>358</v>
      </c>
      <c r="E754" s="244" t="s">
        <v>1</v>
      </c>
      <c r="F754" s="245" t="s">
        <v>583</v>
      </c>
      <c r="G754" s="242"/>
      <c r="H754" s="244" t="s">
        <v>1</v>
      </c>
      <c r="I754" s="246"/>
      <c r="J754" s="242"/>
      <c r="K754" s="242"/>
      <c r="L754" s="247"/>
      <c r="M754" s="248"/>
      <c r="N754" s="249"/>
      <c r="O754" s="249"/>
      <c r="P754" s="249"/>
      <c r="Q754" s="249"/>
      <c r="R754" s="249"/>
      <c r="S754" s="249"/>
      <c r="T754" s="250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T754" s="251" t="s">
        <v>358</v>
      </c>
      <c r="AU754" s="251" t="s">
        <v>85</v>
      </c>
      <c r="AV754" s="13" t="s">
        <v>83</v>
      </c>
      <c r="AW754" s="13" t="s">
        <v>32</v>
      </c>
      <c r="AX754" s="13" t="s">
        <v>76</v>
      </c>
      <c r="AY754" s="251" t="s">
        <v>349</v>
      </c>
    </row>
    <row r="755" s="14" customFormat="1">
      <c r="A755" s="14"/>
      <c r="B755" s="252"/>
      <c r="C755" s="253"/>
      <c r="D755" s="243" t="s">
        <v>358</v>
      </c>
      <c r="E755" s="254" t="s">
        <v>1</v>
      </c>
      <c r="F755" s="255" t="s">
        <v>263</v>
      </c>
      <c r="G755" s="253"/>
      <c r="H755" s="256">
        <v>522.99000000000001</v>
      </c>
      <c r="I755" s="257"/>
      <c r="J755" s="253"/>
      <c r="K755" s="253"/>
      <c r="L755" s="258"/>
      <c r="M755" s="259"/>
      <c r="N755" s="260"/>
      <c r="O755" s="260"/>
      <c r="P755" s="260"/>
      <c r="Q755" s="260"/>
      <c r="R755" s="260"/>
      <c r="S755" s="260"/>
      <c r="T755" s="261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T755" s="262" t="s">
        <v>358</v>
      </c>
      <c r="AU755" s="262" t="s">
        <v>85</v>
      </c>
      <c r="AV755" s="14" t="s">
        <v>85</v>
      </c>
      <c r="AW755" s="14" t="s">
        <v>32</v>
      </c>
      <c r="AX755" s="14" t="s">
        <v>83</v>
      </c>
      <c r="AY755" s="262" t="s">
        <v>349</v>
      </c>
    </row>
    <row r="756" s="2" customFormat="1" ht="16.5" customHeight="1">
      <c r="A756" s="38"/>
      <c r="B756" s="39"/>
      <c r="C756" s="228" t="s">
        <v>1058</v>
      </c>
      <c r="D756" s="228" t="s">
        <v>351</v>
      </c>
      <c r="E756" s="229" t="s">
        <v>1059</v>
      </c>
      <c r="F756" s="230" t="s">
        <v>1060</v>
      </c>
      <c r="G756" s="231" t="s">
        <v>354</v>
      </c>
      <c r="H756" s="232">
        <v>522.99000000000001</v>
      </c>
      <c r="I756" s="233"/>
      <c r="J756" s="234">
        <f>ROUND(I756*H756,2)</f>
        <v>0</v>
      </c>
      <c r="K756" s="230" t="s">
        <v>355</v>
      </c>
      <c r="L756" s="44"/>
      <c r="M756" s="235" t="s">
        <v>1</v>
      </c>
      <c r="N756" s="236" t="s">
        <v>41</v>
      </c>
      <c r="O756" s="91"/>
      <c r="P756" s="237">
        <f>O756*H756</f>
        <v>0</v>
      </c>
      <c r="Q756" s="237">
        <v>0</v>
      </c>
      <c r="R756" s="237">
        <f>Q756*H756</f>
        <v>0</v>
      </c>
      <c r="S756" s="237">
        <v>0</v>
      </c>
      <c r="T756" s="238">
        <f>S756*H756</f>
        <v>0</v>
      </c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R756" s="239" t="s">
        <v>439</v>
      </c>
      <c r="AT756" s="239" t="s">
        <v>351</v>
      </c>
      <c r="AU756" s="239" t="s">
        <v>85</v>
      </c>
      <c r="AY756" s="17" t="s">
        <v>349</v>
      </c>
      <c r="BE756" s="240">
        <f>IF(N756="základní",J756,0)</f>
        <v>0</v>
      </c>
      <c r="BF756" s="240">
        <f>IF(N756="snížená",J756,0)</f>
        <v>0</v>
      </c>
      <c r="BG756" s="240">
        <f>IF(N756="zákl. přenesená",J756,0)</f>
        <v>0</v>
      </c>
      <c r="BH756" s="240">
        <f>IF(N756="sníž. přenesená",J756,0)</f>
        <v>0</v>
      </c>
      <c r="BI756" s="240">
        <f>IF(N756="nulová",J756,0)</f>
        <v>0</v>
      </c>
      <c r="BJ756" s="17" t="s">
        <v>83</v>
      </c>
      <c r="BK756" s="240">
        <f>ROUND(I756*H756,2)</f>
        <v>0</v>
      </c>
      <c r="BL756" s="17" t="s">
        <v>439</v>
      </c>
      <c r="BM756" s="239" t="s">
        <v>1061</v>
      </c>
    </row>
    <row r="757" s="13" customFormat="1">
      <c r="A757" s="13"/>
      <c r="B757" s="241"/>
      <c r="C757" s="242"/>
      <c r="D757" s="243" t="s">
        <v>358</v>
      </c>
      <c r="E757" s="244" t="s">
        <v>1</v>
      </c>
      <c r="F757" s="245" t="s">
        <v>359</v>
      </c>
      <c r="G757" s="242"/>
      <c r="H757" s="244" t="s">
        <v>1</v>
      </c>
      <c r="I757" s="246"/>
      <c r="J757" s="242"/>
      <c r="K757" s="242"/>
      <c r="L757" s="247"/>
      <c r="M757" s="248"/>
      <c r="N757" s="249"/>
      <c r="O757" s="249"/>
      <c r="P757" s="249"/>
      <c r="Q757" s="249"/>
      <c r="R757" s="249"/>
      <c r="S757" s="249"/>
      <c r="T757" s="250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51" t="s">
        <v>358</v>
      </c>
      <c r="AU757" s="251" t="s">
        <v>85</v>
      </c>
      <c r="AV757" s="13" t="s">
        <v>83</v>
      </c>
      <c r="AW757" s="13" t="s">
        <v>32</v>
      </c>
      <c r="AX757" s="13" t="s">
        <v>76</v>
      </c>
      <c r="AY757" s="251" t="s">
        <v>349</v>
      </c>
    </row>
    <row r="758" s="13" customFormat="1">
      <c r="A758" s="13"/>
      <c r="B758" s="241"/>
      <c r="C758" s="242"/>
      <c r="D758" s="243" t="s">
        <v>358</v>
      </c>
      <c r="E758" s="244" t="s">
        <v>1</v>
      </c>
      <c r="F758" s="245" t="s">
        <v>580</v>
      </c>
      <c r="G758" s="242"/>
      <c r="H758" s="244" t="s">
        <v>1</v>
      </c>
      <c r="I758" s="246"/>
      <c r="J758" s="242"/>
      <c r="K758" s="242"/>
      <c r="L758" s="247"/>
      <c r="M758" s="248"/>
      <c r="N758" s="249"/>
      <c r="O758" s="249"/>
      <c r="P758" s="249"/>
      <c r="Q758" s="249"/>
      <c r="R758" s="249"/>
      <c r="S758" s="249"/>
      <c r="T758" s="250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T758" s="251" t="s">
        <v>358</v>
      </c>
      <c r="AU758" s="251" t="s">
        <v>85</v>
      </c>
      <c r="AV758" s="13" t="s">
        <v>83</v>
      </c>
      <c r="AW758" s="13" t="s">
        <v>32</v>
      </c>
      <c r="AX758" s="13" t="s">
        <v>76</v>
      </c>
      <c r="AY758" s="251" t="s">
        <v>349</v>
      </c>
    </row>
    <row r="759" s="13" customFormat="1">
      <c r="A759" s="13"/>
      <c r="B759" s="241"/>
      <c r="C759" s="242"/>
      <c r="D759" s="243" t="s">
        <v>358</v>
      </c>
      <c r="E759" s="244" t="s">
        <v>1</v>
      </c>
      <c r="F759" s="245" t="s">
        <v>581</v>
      </c>
      <c r="G759" s="242"/>
      <c r="H759" s="244" t="s">
        <v>1</v>
      </c>
      <c r="I759" s="246"/>
      <c r="J759" s="242"/>
      <c r="K759" s="242"/>
      <c r="L759" s="247"/>
      <c r="M759" s="248"/>
      <c r="N759" s="249"/>
      <c r="O759" s="249"/>
      <c r="P759" s="249"/>
      <c r="Q759" s="249"/>
      <c r="R759" s="249"/>
      <c r="S759" s="249"/>
      <c r="T759" s="250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T759" s="251" t="s">
        <v>358</v>
      </c>
      <c r="AU759" s="251" t="s">
        <v>85</v>
      </c>
      <c r="AV759" s="13" t="s">
        <v>83</v>
      </c>
      <c r="AW759" s="13" t="s">
        <v>32</v>
      </c>
      <c r="AX759" s="13" t="s">
        <v>76</v>
      </c>
      <c r="AY759" s="251" t="s">
        <v>349</v>
      </c>
    </row>
    <row r="760" s="13" customFormat="1">
      <c r="A760" s="13"/>
      <c r="B760" s="241"/>
      <c r="C760" s="242"/>
      <c r="D760" s="243" t="s">
        <v>358</v>
      </c>
      <c r="E760" s="244" t="s">
        <v>1</v>
      </c>
      <c r="F760" s="245" t="s">
        <v>582</v>
      </c>
      <c r="G760" s="242"/>
      <c r="H760" s="244" t="s">
        <v>1</v>
      </c>
      <c r="I760" s="246"/>
      <c r="J760" s="242"/>
      <c r="K760" s="242"/>
      <c r="L760" s="247"/>
      <c r="M760" s="248"/>
      <c r="N760" s="249"/>
      <c r="O760" s="249"/>
      <c r="P760" s="249"/>
      <c r="Q760" s="249"/>
      <c r="R760" s="249"/>
      <c r="S760" s="249"/>
      <c r="T760" s="250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T760" s="251" t="s">
        <v>358</v>
      </c>
      <c r="AU760" s="251" t="s">
        <v>85</v>
      </c>
      <c r="AV760" s="13" t="s">
        <v>83</v>
      </c>
      <c r="AW760" s="13" t="s">
        <v>32</v>
      </c>
      <c r="AX760" s="13" t="s">
        <v>76</v>
      </c>
      <c r="AY760" s="251" t="s">
        <v>349</v>
      </c>
    </row>
    <row r="761" s="13" customFormat="1">
      <c r="A761" s="13"/>
      <c r="B761" s="241"/>
      <c r="C761" s="242"/>
      <c r="D761" s="243" t="s">
        <v>358</v>
      </c>
      <c r="E761" s="244" t="s">
        <v>1</v>
      </c>
      <c r="F761" s="245" t="s">
        <v>583</v>
      </c>
      <c r="G761" s="242"/>
      <c r="H761" s="244" t="s">
        <v>1</v>
      </c>
      <c r="I761" s="246"/>
      <c r="J761" s="242"/>
      <c r="K761" s="242"/>
      <c r="L761" s="247"/>
      <c r="M761" s="248"/>
      <c r="N761" s="249"/>
      <c r="O761" s="249"/>
      <c r="P761" s="249"/>
      <c r="Q761" s="249"/>
      <c r="R761" s="249"/>
      <c r="S761" s="249"/>
      <c r="T761" s="250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T761" s="251" t="s">
        <v>358</v>
      </c>
      <c r="AU761" s="251" t="s">
        <v>85</v>
      </c>
      <c r="AV761" s="13" t="s">
        <v>83</v>
      </c>
      <c r="AW761" s="13" t="s">
        <v>32</v>
      </c>
      <c r="AX761" s="13" t="s">
        <v>76</v>
      </c>
      <c r="AY761" s="251" t="s">
        <v>349</v>
      </c>
    </row>
    <row r="762" s="14" customFormat="1">
      <c r="A762" s="14"/>
      <c r="B762" s="252"/>
      <c r="C762" s="253"/>
      <c r="D762" s="243" t="s">
        <v>358</v>
      </c>
      <c r="E762" s="254" t="s">
        <v>1</v>
      </c>
      <c r="F762" s="255" t="s">
        <v>263</v>
      </c>
      <c r="G762" s="253"/>
      <c r="H762" s="256">
        <v>522.99000000000001</v>
      </c>
      <c r="I762" s="257"/>
      <c r="J762" s="253"/>
      <c r="K762" s="253"/>
      <c r="L762" s="258"/>
      <c r="M762" s="259"/>
      <c r="N762" s="260"/>
      <c r="O762" s="260"/>
      <c r="P762" s="260"/>
      <c r="Q762" s="260"/>
      <c r="R762" s="260"/>
      <c r="S762" s="260"/>
      <c r="T762" s="261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T762" s="262" t="s">
        <v>358</v>
      </c>
      <c r="AU762" s="262" t="s">
        <v>85</v>
      </c>
      <c r="AV762" s="14" t="s">
        <v>85</v>
      </c>
      <c r="AW762" s="14" t="s">
        <v>32</v>
      </c>
      <c r="AX762" s="14" t="s">
        <v>83</v>
      </c>
      <c r="AY762" s="262" t="s">
        <v>349</v>
      </c>
    </row>
    <row r="763" s="2" customFormat="1" ht="24.15" customHeight="1">
      <c r="A763" s="38"/>
      <c r="B763" s="39"/>
      <c r="C763" s="275" t="s">
        <v>1062</v>
      </c>
      <c r="D763" s="275" t="s">
        <v>419</v>
      </c>
      <c r="E763" s="276" t="s">
        <v>992</v>
      </c>
      <c r="F763" s="277" t="s">
        <v>993</v>
      </c>
      <c r="G763" s="278" t="s">
        <v>354</v>
      </c>
      <c r="H763" s="279">
        <v>587.57899999999995</v>
      </c>
      <c r="I763" s="280"/>
      <c r="J763" s="281">
        <f>ROUND(I763*H763,2)</f>
        <v>0</v>
      </c>
      <c r="K763" s="277" t="s">
        <v>355</v>
      </c>
      <c r="L763" s="282"/>
      <c r="M763" s="283" t="s">
        <v>1</v>
      </c>
      <c r="N763" s="284" t="s">
        <v>41</v>
      </c>
      <c r="O763" s="91"/>
      <c r="P763" s="237">
        <f>O763*H763</f>
        <v>0</v>
      </c>
      <c r="Q763" s="237">
        <v>0.00013999999999999999</v>
      </c>
      <c r="R763" s="237">
        <f>Q763*H763</f>
        <v>0.082261059999999983</v>
      </c>
      <c r="S763" s="237">
        <v>0</v>
      </c>
      <c r="T763" s="238">
        <f>S763*H763</f>
        <v>0</v>
      </c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R763" s="239" t="s">
        <v>525</v>
      </c>
      <c r="AT763" s="239" t="s">
        <v>419</v>
      </c>
      <c r="AU763" s="239" t="s">
        <v>85</v>
      </c>
      <c r="AY763" s="17" t="s">
        <v>349</v>
      </c>
      <c r="BE763" s="240">
        <f>IF(N763="základní",J763,0)</f>
        <v>0</v>
      </c>
      <c r="BF763" s="240">
        <f>IF(N763="snížená",J763,0)</f>
        <v>0</v>
      </c>
      <c r="BG763" s="240">
        <f>IF(N763="zákl. přenesená",J763,0)</f>
        <v>0</v>
      </c>
      <c r="BH763" s="240">
        <f>IF(N763="sníž. přenesená",J763,0)</f>
        <v>0</v>
      </c>
      <c r="BI763" s="240">
        <f>IF(N763="nulová",J763,0)</f>
        <v>0</v>
      </c>
      <c r="BJ763" s="17" t="s">
        <v>83</v>
      </c>
      <c r="BK763" s="240">
        <f>ROUND(I763*H763,2)</f>
        <v>0</v>
      </c>
      <c r="BL763" s="17" t="s">
        <v>439</v>
      </c>
      <c r="BM763" s="239" t="s">
        <v>1063</v>
      </c>
    </row>
    <row r="764" s="14" customFormat="1">
      <c r="A764" s="14"/>
      <c r="B764" s="252"/>
      <c r="C764" s="253"/>
      <c r="D764" s="243" t="s">
        <v>358</v>
      </c>
      <c r="E764" s="253"/>
      <c r="F764" s="254" t="s">
        <v>1064</v>
      </c>
      <c r="G764" s="253"/>
      <c r="H764" s="256">
        <v>587.57899999999995</v>
      </c>
      <c r="I764" s="257"/>
      <c r="J764" s="253"/>
      <c r="K764" s="253"/>
      <c r="L764" s="258"/>
      <c r="M764" s="259"/>
      <c r="N764" s="260"/>
      <c r="O764" s="260"/>
      <c r="P764" s="260"/>
      <c r="Q764" s="260"/>
      <c r="R764" s="260"/>
      <c r="S764" s="260"/>
      <c r="T764" s="261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T764" s="262" t="s">
        <v>358</v>
      </c>
      <c r="AU764" s="262" t="s">
        <v>85</v>
      </c>
      <c r="AV764" s="14" t="s">
        <v>85</v>
      </c>
      <c r="AW764" s="14" t="s">
        <v>4</v>
      </c>
      <c r="AX764" s="14" t="s">
        <v>83</v>
      </c>
      <c r="AY764" s="262" t="s">
        <v>349</v>
      </c>
    </row>
    <row r="765" s="2" customFormat="1" ht="21.75" customHeight="1">
      <c r="A765" s="38"/>
      <c r="B765" s="39"/>
      <c r="C765" s="228" t="s">
        <v>1065</v>
      </c>
      <c r="D765" s="228" t="s">
        <v>351</v>
      </c>
      <c r="E765" s="229" t="s">
        <v>1066</v>
      </c>
      <c r="F765" s="230" t="s">
        <v>1067</v>
      </c>
      <c r="G765" s="231" t="s">
        <v>354</v>
      </c>
      <c r="H765" s="232">
        <v>522.99000000000001</v>
      </c>
      <c r="I765" s="233"/>
      <c r="J765" s="234">
        <f>ROUND(I765*H765,2)</f>
        <v>0</v>
      </c>
      <c r="K765" s="230" t="s">
        <v>355</v>
      </c>
      <c r="L765" s="44"/>
      <c r="M765" s="235" t="s">
        <v>1</v>
      </c>
      <c r="N765" s="236" t="s">
        <v>41</v>
      </c>
      <c r="O765" s="91"/>
      <c r="P765" s="237">
        <f>O765*H765</f>
        <v>0</v>
      </c>
      <c r="Q765" s="237">
        <v>0</v>
      </c>
      <c r="R765" s="237">
        <f>Q765*H765</f>
        <v>0</v>
      </c>
      <c r="S765" s="237">
        <v>0</v>
      </c>
      <c r="T765" s="238">
        <f>S765*H765</f>
        <v>0</v>
      </c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R765" s="239" t="s">
        <v>439</v>
      </c>
      <c r="AT765" s="239" t="s">
        <v>351</v>
      </c>
      <c r="AU765" s="239" t="s">
        <v>85</v>
      </c>
      <c r="AY765" s="17" t="s">
        <v>349</v>
      </c>
      <c r="BE765" s="240">
        <f>IF(N765="základní",J765,0)</f>
        <v>0</v>
      </c>
      <c r="BF765" s="240">
        <f>IF(N765="snížená",J765,0)</f>
        <v>0</v>
      </c>
      <c r="BG765" s="240">
        <f>IF(N765="zákl. přenesená",J765,0)</f>
        <v>0</v>
      </c>
      <c r="BH765" s="240">
        <f>IF(N765="sníž. přenesená",J765,0)</f>
        <v>0</v>
      </c>
      <c r="BI765" s="240">
        <f>IF(N765="nulová",J765,0)</f>
        <v>0</v>
      </c>
      <c r="BJ765" s="17" t="s">
        <v>83</v>
      </c>
      <c r="BK765" s="240">
        <f>ROUND(I765*H765,2)</f>
        <v>0</v>
      </c>
      <c r="BL765" s="17" t="s">
        <v>439</v>
      </c>
      <c r="BM765" s="239" t="s">
        <v>1068</v>
      </c>
    </row>
    <row r="766" s="13" customFormat="1">
      <c r="A766" s="13"/>
      <c r="B766" s="241"/>
      <c r="C766" s="242"/>
      <c r="D766" s="243" t="s">
        <v>358</v>
      </c>
      <c r="E766" s="244" t="s">
        <v>1</v>
      </c>
      <c r="F766" s="245" t="s">
        <v>359</v>
      </c>
      <c r="G766" s="242"/>
      <c r="H766" s="244" t="s">
        <v>1</v>
      </c>
      <c r="I766" s="246"/>
      <c r="J766" s="242"/>
      <c r="K766" s="242"/>
      <c r="L766" s="247"/>
      <c r="M766" s="248"/>
      <c r="N766" s="249"/>
      <c r="O766" s="249"/>
      <c r="P766" s="249"/>
      <c r="Q766" s="249"/>
      <c r="R766" s="249"/>
      <c r="S766" s="249"/>
      <c r="T766" s="250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51" t="s">
        <v>358</v>
      </c>
      <c r="AU766" s="251" t="s">
        <v>85</v>
      </c>
      <c r="AV766" s="13" t="s">
        <v>83</v>
      </c>
      <c r="AW766" s="13" t="s">
        <v>32</v>
      </c>
      <c r="AX766" s="13" t="s">
        <v>76</v>
      </c>
      <c r="AY766" s="251" t="s">
        <v>349</v>
      </c>
    </row>
    <row r="767" s="13" customFormat="1">
      <c r="A767" s="13"/>
      <c r="B767" s="241"/>
      <c r="C767" s="242"/>
      <c r="D767" s="243" t="s">
        <v>358</v>
      </c>
      <c r="E767" s="244" t="s">
        <v>1</v>
      </c>
      <c r="F767" s="245" t="s">
        <v>580</v>
      </c>
      <c r="G767" s="242"/>
      <c r="H767" s="244" t="s">
        <v>1</v>
      </c>
      <c r="I767" s="246"/>
      <c r="J767" s="242"/>
      <c r="K767" s="242"/>
      <c r="L767" s="247"/>
      <c r="M767" s="248"/>
      <c r="N767" s="249"/>
      <c r="O767" s="249"/>
      <c r="P767" s="249"/>
      <c r="Q767" s="249"/>
      <c r="R767" s="249"/>
      <c r="S767" s="249"/>
      <c r="T767" s="250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T767" s="251" t="s">
        <v>358</v>
      </c>
      <c r="AU767" s="251" t="s">
        <v>85</v>
      </c>
      <c r="AV767" s="13" t="s">
        <v>83</v>
      </c>
      <c r="AW767" s="13" t="s">
        <v>32</v>
      </c>
      <c r="AX767" s="13" t="s">
        <v>76</v>
      </c>
      <c r="AY767" s="251" t="s">
        <v>349</v>
      </c>
    </row>
    <row r="768" s="13" customFormat="1">
      <c r="A768" s="13"/>
      <c r="B768" s="241"/>
      <c r="C768" s="242"/>
      <c r="D768" s="243" t="s">
        <v>358</v>
      </c>
      <c r="E768" s="244" t="s">
        <v>1</v>
      </c>
      <c r="F768" s="245" t="s">
        <v>581</v>
      </c>
      <c r="G768" s="242"/>
      <c r="H768" s="244" t="s">
        <v>1</v>
      </c>
      <c r="I768" s="246"/>
      <c r="J768" s="242"/>
      <c r="K768" s="242"/>
      <c r="L768" s="247"/>
      <c r="M768" s="248"/>
      <c r="N768" s="249"/>
      <c r="O768" s="249"/>
      <c r="P768" s="249"/>
      <c r="Q768" s="249"/>
      <c r="R768" s="249"/>
      <c r="S768" s="249"/>
      <c r="T768" s="250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T768" s="251" t="s">
        <v>358</v>
      </c>
      <c r="AU768" s="251" t="s">
        <v>85</v>
      </c>
      <c r="AV768" s="13" t="s">
        <v>83</v>
      </c>
      <c r="AW768" s="13" t="s">
        <v>32</v>
      </c>
      <c r="AX768" s="13" t="s">
        <v>76</v>
      </c>
      <c r="AY768" s="251" t="s">
        <v>349</v>
      </c>
    </row>
    <row r="769" s="13" customFormat="1">
      <c r="A769" s="13"/>
      <c r="B769" s="241"/>
      <c r="C769" s="242"/>
      <c r="D769" s="243" t="s">
        <v>358</v>
      </c>
      <c r="E769" s="244" t="s">
        <v>1</v>
      </c>
      <c r="F769" s="245" t="s">
        <v>582</v>
      </c>
      <c r="G769" s="242"/>
      <c r="H769" s="244" t="s">
        <v>1</v>
      </c>
      <c r="I769" s="246"/>
      <c r="J769" s="242"/>
      <c r="K769" s="242"/>
      <c r="L769" s="247"/>
      <c r="M769" s="248"/>
      <c r="N769" s="249"/>
      <c r="O769" s="249"/>
      <c r="P769" s="249"/>
      <c r="Q769" s="249"/>
      <c r="R769" s="249"/>
      <c r="S769" s="249"/>
      <c r="T769" s="250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T769" s="251" t="s">
        <v>358</v>
      </c>
      <c r="AU769" s="251" t="s">
        <v>85</v>
      </c>
      <c r="AV769" s="13" t="s">
        <v>83</v>
      </c>
      <c r="AW769" s="13" t="s">
        <v>32</v>
      </c>
      <c r="AX769" s="13" t="s">
        <v>76</v>
      </c>
      <c r="AY769" s="251" t="s">
        <v>349</v>
      </c>
    </row>
    <row r="770" s="13" customFormat="1">
      <c r="A770" s="13"/>
      <c r="B770" s="241"/>
      <c r="C770" s="242"/>
      <c r="D770" s="243" t="s">
        <v>358</v>
      </c>
      <c r="E770" s="244" t="s">
        <v>1</v>
      </c>
      <c r="F770" s="245" t="s">
        <v>583</v>
      </c>
      <c r="G770" s="242"/>
      <c r="H770" s="244" t="s">
        <v>1</v>
      </c>
      <c r="I770" s="246"/>
      <c r="J770" s="242"/>
      <c r="K770" s="242"/>
      <c r="L770" s="247"/>
      <c r="M770" s="248"/>
      <c r="N770" s="249"/>
      <c r="O770" s="249"/>
      <c r="P770" s="249"/>
      <c r="Q770" s="249"/>
      <c r="R770" s="249"/>
      <c r="S770" s="249"/>
      <c r="T770" s="250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T770" s="251" t="s">
        <v>358</v>
      </c>
      <c r="AU770" s="251" t="s">
        <v>85</v>
      </c>
      <c r="AV770" s="13" t="s">
        <v>83</v>
      </c>
      <c r="AW770" s="13" t="s">
        <v>32</v>
      </c>
      <c r="AX770" s="13" t="s">
        <v>76</v>
      </c>
      <c r="AY770" s="251" t="s">
        <v>349</v>
      </c>
    </row>
    <row r="771" s="14" customFormat="1">
      <c r="A771" s="14"/>
      <c r="B771" s="252"/>
      <c r="C771" s="253"/>
      <c r="D771" s="243" t="s">
        <v>358</v>
      </c>
      <c r="E771" s="254" t="s">
        <v>1</v>
      </c>
      <c r="F771" s="255" t="s">
        <v>263</v>
      </c>
      <c r="G771" s="253"/>
      <c r="H771" s="256">
        <v>522.99000000000001</v>
      </c>
      <c r="I771" s="257"/>
      <c r="J771" s="253"/>
      <c r="K771" s="253"/>
      <c r="L771" s="258"/>
      <c r="M771" s="259"/>
      <c r="N771" s="260"/>
      <c r="O771" s="260"/>
      <c r="P771" s="260"/>
      <c r="Q771" s="260"/>
      <c r="R771" s="260"/>
      <c r="S771" s="260"/>
      <c r="T771" s="261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T771" s="262" t="s">
        <v>358</v>
      </c>
      <c r="AU771" s="262" t="s">
        <v>85</v>
      </c>
      <c r="AV771" s="14" t="s">
        <v>85</v>
      </c>
      <c r="AW771" s="14" t="s">
        <v>32</v>
      </c>
      <c r="AX771" s="14" t="s">
        <v>83</v>
      </c>
      <c r="AY771" s="262" t="s">
        <v>349</v>
      </c>
    </row>
    <row r="772" s="2" customFormat="1" ht="24.15" customHeight="1">
      <c r="A772" s="38"/>
      <c r="B772" s="39"/>
      <c r="C772" s="275" t="s">
        <v>1069</v>
      </c>
      <c r="D772" s="275" t="s">
        <v>419</v>
      </c>
      <c r="E772" s="276" t="s">
        <v>746</v>
      </c>
      <c r="F772" s="277" t="s">
        <v>747</v>
      </c>
      <c r="G772" s="278" t="s">
        <v>354</v>
      </c>
      <c r="H772" s="279">
        <v>533.45000000000005</v>
      </c>
      <c r="I772" s="280"/>
      <c r="J772" s="281">
        <f>ROUND(I772*H772,2)</f>
        <v>0</v>
      </c>
      <c r="K772" s="277" t="s">
        <v>355</v>
      </c>
      <c r="L772" s="282"/>
      <c r="M772" s="283" t="s">
        <v>1</v>
      </c>
      <c r="N772" s="284" t="s">
        <v>41</v>
      </c>
      <c r="O772" s="91"/>
      <c r="P772" s="237">
        <f>O772*H772</f>
        <v>0</v>
      </c>
      <c r="Q772" s="237">
        <v>0.0028</v>
      </c>
      <c r="R772" s="237">
        <f>Q772*H772</f>
        <v>1.4936600000000002</v>
      </c>
      <c r="S772" s="237">
        <v>0</v>
      </c>
      <c r="T772" s="238">
        <f>S772*H772</f>
        <v>0</v>
      </c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R772" s="239" t="s">
        <v>525</v>
      </c>
      <c r="AT772" s="239" t="s">
        <v>419</v>
      </c>
      <c r="AU772" s="239" t="s">
        <v>85</v>
      </c>
      <c r="AY772" s="17" t="s">
        <v>349</v>
      </c>
      <c r="BE772" s="240">
        <f>IF(N772="základní",J772,0)</f>
        <v>0</v>
      </c>
      <c r="BF772" s="240">
        <f>IF(N772="snížená",J772,0)</f>
        <v>0</v>
      </c>
      <c r="BG772" s="240">
        <f>IF(N772="zákl. přenesená",J772,0)</f>
        <v>0</v>
      </c>
      <c r="BH772" s="240">
        <f>IF(N772="sníž. přenesená",J772,0)</f>
        <v>0</v>
      </c>
      <c r="BI772" s="240">
        <f>IF(N772="nulová",J772,0)</f>
        <v>0</v>
      </c>
      <c r="BJ772" s="17" t="s">
        <v>83</v>
      </c>
      <c r="BK772" s="240">
        <f>ROUND(I772*H772,2)</f>
        <v>0</v>
      </c>
      <c r="BL772" s="17" t="s">
        <v>439</v>
      </c>
      <c r="BM772" s="239" t="s">
        <v>1070</v>
      </c>
    </row>
    <row r="773" s="14" customFormat="1">
      <c r="A773" s="14"/>
      <c r="B773" s="252"/>
      <c r="C773" s="253"/>
      <c r="D773" s="243" t="s">
        <v>358</v>
      </c>
      <c r="E773" s="253"/>
      <c r="F773" s="254" t="s">
        <v>1071</v>
      </c>
      <c r="G773" s="253"/>
      <c r="H773" s="256">
        <v>533.45000000000005</v>
      </c>
      <c r="I773" s="257"/>
      <c r="J773" s="253"/>
      <c r="K773" s="253"/>
      <c r="L773" s="258"/>
      <c r="M773" s="259"/>
      <c r="N773" s="260"/>
      <c r="O773" s="260"/>
      <c r="P773" s="260"/>
      <c r="Q773" s="260"/>
      <c r="R773" s="260"/>
      <c r="S773" s="260"/>
      <c r="T773" s="261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T773" s="262" t="s">
        <v>358</v>
      </c>
      <c r="AU773" s="262" t="s">
        <v>85</v>
      </c>
      <c r="AV773" s="14" t="s">
        <v>85</v>
      </c>
      <c r="AW773" s="14" t="s">
        <v>4</v>
      </c>
      <c r="AX773" s="14" t="s">
        <v>83</v>
      </c>
      <c r="AY773" s="262" t="s">
        <v>349</v>
      </c>
    </row>
    <row r="774" s="2" customFormat="1" ht="21.75" customHeight="1">
      <c r="A774" s="38"/>
      <c r="B774" s="39"/>
      <c r="C774" s="228" t="s">
        <v>1072</v>
      </c>
      <c r="D774" s="228" t="s">
        <v>351</v>
      </c>
      <c r="E774" s="229" t="s">
        <v>1073</v>
      </c>
      <c r="F774" s="230" t="s">
        <v>1074</v>
      </c>
      <c r="G774" s="231" t="s">
        <v>354</v>
      </c>
      <c r="H774" s="232">
        <v>5.0300000000000002</v>
      </c>
      <c r="I774" s="233"/>
      <c r="J774" s="234">
        <f>ROUND(I774*H774,2)</f>
        <v>0</v>
      </c>
      <c r="K774" s="230" t="s">
        <v>355</v>
      </c>
      <c r="L774" s="44"/>
      <c r="M774" s="235" t="s">
        <v>1</v>
      </c>
      <c r="N774" s="236" t="s">
        <v>41</v>
      </c>
      <c r="O774" s="91"/>
      <c r="P774" s="237">
        <f>O774*H774</f>
        <v>0</v>
      </c>
      <c r="Q774" s="237">
        <v>0</v>
      </c>
      <c r="R774" s="237">
        <f>Q774*H774</f>
        <v>0</v>
      </c>
      <c r="S774" s="237">
        <v>0</v>
      </c>
      <c r="T774" s="238">
        <f>S774*H774</f>
        <v>0</v>
      </c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R774" s="239" t="s">
        <v>439</v>
      </c>
      <c r="AT774" s="239" t="s">
        <v>351</v>
      </c>
      <c r="AU774" s="239" t="s">
        <v>85</v>
      </c>
      <c r="AY774" s="17" t="s">
        <v>349</v>
      </c>
      <c r="BE774" s="240">
        <f>IF(N774="základní",J774,0)</f>
        <v>0</v>
      </c>
      <c r="BF774" s="240">
        <f>IF(N774="snížená",J774,0)</f>
        <v>0</v>
      </c>
      <c r="BG774" s="240">
        <f>IF(N774="zákl. přenesená",J774,0)</f>
        <v>0</v>
      </c>
      <c r="BH774" s="240">
        <f>IF(N774="sníž. přenesená",J774,0)</f>
        <v>0</v>
      </c>
      <c r="BI774" s="240">
        <f>IF(N774="nulová",J774,0)</f>
        <v>0</v>
      </c>
      <c r="BJ774" s="17" t="s">
        <v>83</v>
      </c>
      <c r="BK774" s="240">
        <f>ROUND(I774*H774,2)</f>
        <v>0</v>
      </c>
      <c r="BL774" s="17" t="s">
        <v>439</v>
      </c>
      <c r="BM774" s="239" t="s">
        <v>1075</v>
      </c>
    </row>
    <row r="775" s="13" customFormat="1">
      <c r="A775" s="13"/>
      <c r="B775" s="241"/>
      <c r="C775" s="242"/>
      <c r="D775" s="243" t="s">
        <v>358</v>
      </c>
      <c r="E775" s="244" t="s">
        <v>1</v>
      </c>
      <c r="F775" s="245" t="s">
        <v>359</v>
      </c>
      <c r="G775" s="242"/>
      <c r="H775" s="244" t="s">
        <v>1</v>
      </c>
      <c r="I775" s="246"/>
      <c r="J775" s="242"/>
      <c r="K775" s="242"/>
      <c r="L775" s="247"/>
      <c r="M775" s="248"/>
      <c r="N775" s="249"/>
      <c r="O775" s="249"/>
      <c r="P775" s="249"/>
      <c r="Q775" s="249"/>
      <c r="R775" s="249"/>
      <c r="S775" s="249"/>
      <c r="T775" s="250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51" t="s">
        <v>358</v>
      </c>
      <c r="AU775" s="251" t="s">
        <v>85</v>
      </c>
      <c r="AV775" s="13" t="s">
        <v>83</v>
      </c>
      <c r="AW775" s="13" t="s">
        <v>32</v>
      </c>
      <c r="AX775" s="13" t="s">
        <v>76</v>
      </c>
      <c r="AY775" s="251" t="s">
        <v>349</v>
      </c>
    </row>
    <row r="776" s="13" customFormat="1">
      <c r="A776" s="13"/>
      <c r="B776" s="241"/>
      <c r="C776" s="242"/>
      <c r="D776" s="243" t="s">
        <v>358</v>
      </c>
      <c r="E776" s="244" t="s">
        <v>1</v>
      </c>
      <c r="F776" s="245" t="s">
        <v>1076</v>
      </c>
      <c r="G776" s="242"/>
      <c r="H776" s="244" t="s">
        <v>1</v>
      </c>
      <c r="I776" s="246"/>
      <c r="J776" s="242"/>
      <c r="K776" s="242"/>
      <c r="L776" s="247"/>
      <c r="M776" s="248"/>
      <c r="N776" s="249"/>
      <c r="O776" s="249"/>
      <c r="P776" s="249"/>
      <c r="Q776" s="249"/>
      <c r="R776" s="249"/>
      <c r="S776" s="249"/>
      <c r="T776" s="250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T776" s="251" t="s">
        <v>358</v>
      </c>
      <c r="AU776" s="251" t="s">
        <v>85</v>
      </c>
      <c r="AV776" s="13" t="s">
        <v>83</v>
      </c>
      <c r="AW776" s="13" t="s">
        <v>32</v>
      </c>
      <c r="AX776" s="13" t="s">
        <v>76</v>
      </c>
      <c r="AY776" s="251" t="s">
        <v>349</v>
      </c>
    </row>
    <row r="777" s="14" customFormat="1">
      <c r="A777" s="14"/>
      <c r="B777" s="252"/>
      <c r="C777" s="253"/>
      <c r="D777" s="243" t="s">
        <v>358</v>
      </c>
      <c r="E777" s="254" t="s">
        <v>1</v>
      </c>
      <c r="F777" s="255" t="s">
        <v>266</v>
      </c>
      <c r="G777" s="253"/>
      <c r="H777" s="256">
        <v>5.0300000000000002</v>
      </c>
      <c r="I777" s="257"/>
      <c r="J777" s="253"/>
      <c r="K777" s="253"/>
      <c r="L777" s="258"/>
      <c r="M777" s="259"/>
      <c r="N777" s="260"/>
      <c r="O777" s="260"/>
      <c r="P777" s="260"/>
      <c r="Q777" s="260"/>
      <c r="R777" s="260"/>
      <c r="S777" s="260"/>
      <c r="T777" s="261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T777" s="262" t="s">
        <v>358</v>
      </c>
      <c r="AU777" s="262" t="s">
        <v>85</v>
      </c>
      <c r="AV777" s="14" t="s">
        <v>85</v>
      </c>
      <c r="AW777" s="14" t="s">
        <v>32</v>
      </c>
      <c r="AX777" s="14" t="s">
        <v>83</v>
      </c>
      <c r="AY777" s="262" t="s">
        <v>349</v>
      </c>
    </row>
    <row r="778" s="2" customFormat="1" ht="21.75" customHeight="1">
      <c r="A778" s="38"/>
      <c r="B778" s="39"/>
      <c r="C778" s="228" t="s">
        <v>1077</v>
      </c>
      <c r="D778" s="228" t="s">
        <v>351</v>
      </c>
      <c r="E778" s="229" t="s">
        <v>1078</v>
      </c>
      <c r="F778" s="230" t="s">
        <v>1079</v>
      </c>
      <c r="G778" s="231" t="s">
        <v>422</v>
      </c>
      <c r="H778" s="232">
        <v>13.25</v>
      </c>
      <c r="I778" s="233"/>
      <c r="J778" s="234">
        <f>ROUND(I778*H778,2)</f>
        <v>0</v>
      </c>
      <c r="K778" s="230" t="s">
        <v>355</v>
      </c>
      <c r="L778" s="44"/>
      <c r="M778" s="235" t="s">
        <v>1</v>
      </c>
      <c r="N778" s="236" t="s">
        <v>41</v>
      </c>
      <c r="O778" s="91"/>
      <c r="P778" s="237">
        <f>O778*H778</f>
        <v>0</v>
      </c>
      <c r="Q778" s="237">
        <v>0.01486</v>
      </c>
      <c r="R778" s="237">
        <f>Q778*H778</f>
        <v>0.19689499999999999</v>
      </c>
      <c r="S778" s="237">
        <v>0</v>
      </c>
      <c r="T778" s="238">
        <f>S778*H778</f>
        <v>0</v>
      </c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R778" s="239" t="s">
        <v>439</v>
      </c>
      <c r="AT778" s="239" t="s">
        <v>351</v>
      </c>
      <c r="AU778" s="239" t="s">
        <v>85</v>
      </c>
      <c r="AY778" s="17" t="s">
        <v>349</v>
      </c>
      <c r="BE778" s="240">
        <f>IF(N778="základní",J778,0)</f>
        <v>0</v>
      </c>
      <c r="BF778" s="240">
        <f>IF(N778="snížená",J778,0)</f>
        <v>0</v>
      </c>
      <c r="BG778" s="240">
        <f>IF(N778="zákl. přenesená",J778,0)</f>
        <v>0</v>
      </c>
      <c r="BH778" s="240">
        <f>IF(N778="sníž. přenesená",J778,0)</f>
        <v>0</v>
      </c>
      <c r="BI778" s="240">
        <f>IF(N778="nulová",J778,0)</f>
        <v>0</v>
      </c>
      <c r="BJ778" s="17" t="s">
        <v>83</v>
      </c>
      <c r="BK778" s="240">
        <f>ROUND(I778*H778,2)</f>
        <v>0</v>
      </c>
      <c r="BL778" s="17" t="s">
        <v>439</v>
      </c>
      <c r="BM778" s="239" t="s">
        <v>1080</v>
      </c>
    </row>
    <row r="779" s="13" customFormat="1">
      <c r="A779" s="13"/>
      <c r="B779" s="241"/>
      <c r="C779" s="242"/>
      <c r="D779" s="243" t="s">
        <v>358</v>
      </c>
      <c r="E779" s="244" t="s">
        <v>1</v>
      </c>
      <c r="F779" s="245" t="s">
        <v>359</v>
      </c>
      <c r="G779" s="242"/>
      <c r="H779" s="244" t="s">
        <v>1</v>
      </c>
      <c r="I779" s="246"/>
      <c r="J779" s="242"/>
      <c r="K779" s="242"/>
      <c r="L779" s="247"/>
      <c r="M779" s="248"/>
      <c r="N779" s="249"/>
      <c r="O779" s="249"/>
      <c r="P779" s="249"/>
      <c r="Q779" s="249"/>
      <c r="R779" s="249"/>
      <c r="S779" s="249"/>
      <c r="T779" s="250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51" t="s">
        <v>358</v>
      </c>
      <c r="AU779" s="251" t="s">
        <v>85</v>
      </c>
      <c r="AV779" s="13" t="s">
        <v>83</v>
      </c>
      <c r="AW779" s="13" t="s">
        <v>32</v>
      </c>
      <c r="AX779" s="13" t="s">
        <v>76</v>
      </c>
      <c r="AY779" s="251" t="s">
        <v>349</v>
      </c>
    </row>
    <row r="780" s="13" customFormat="1">
      <c r="A780" s="13"/>
      <c r="B780" s="241"/>
      <c r="C780" s="242"/>
      <c r="D780" s="243" t="s">
        <v>358</v>
      </c>
      <c r="E780" s="244" t="s">
        <v>1</v>
      </c>
      <c r="F780" s="245" t="s">
        <v>1081</v>
      </c>
      <c r="G780" s="242"/>
      <c r="H780" s="244" t="s">
        <v>1</v>
      </c>
      <c r="I780" s="246"/>
      <c r="J780" s="242"/>
      <c r="K780" s="242"/>
      <c r="L780" s="247"/>
      <c r="M780" s="248"/>
      <c r="N780" s="249"/>
      <c r="O780" s="249"/>
      <c r="P780" s="249"/>
      <c r="Q780" s="249"/>
      <c r="R780" s="249"/>
      <c r="S780" s="249"/>
      <c r="T780" s="250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51" t="s">
        <v>358</v>
      </c>
      <c r="AU780" s="251" t="s">
        <v>85</v>
      </c>
      <c r="AV780" s="13" t="s">
        <v>83</v>
      </c>
      <c r="AW780" s="13" t="s">
        <v>32</v>
      </c>
      <c r="AX780" s="13" t="s">
        <v>76</v>
      </c>
      <c r="AY780" s="251" t="s">
        <v>349</v>
      </c>
    </row>
    <row r="781" s="13" customFormat="1">
      <c r="A781" s="13"/>
      <c r="B781" s="241"/>
      <c r="C781" s="242"/>
      <c r="D781" s="243" t="s">
        <v>358</v>
      </c>
      <c r="E781" s="244" t="s">
        <v>1</v>
      </c>
      <c r="F781" s="245" t="s">
        <v>580</v>
      </c>
      <c r="G781" s="242"/>
      <c r="H781" s="244" t="s">
        <v>1</v>
      </c>
      <c r="I781" s="246"/>
      <c r="J781" s="242"/>
      <c r="K781" s="242"/>
      <c r="L781" s="247"/>
      <c r="M781" s="248"/>
      <c r="N781" s="249"/>
      <c r="O781" s="249"/>
      <c r="P781" s="249"/>
      <c r="Q781" s="249"/>
      <c r="R781" s="249"/>
      <c r="S781" s="249"/>
      <c r="T781" s="250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T781" s="251" t="s">
        <v>358</v>
      </c>
      <c r="AU781" s="251" t="s">
        <v>85</v>
      </c>
      <c r="AV781" s="13" t="s">
        <v>83</v>
      </c>
      <c r="AW781" s="13" t="s">
        <v>32</v>
      </c>
      <c r="AX781" s="13" t="s">
        <v>76</v>
      </c>
      <c r="AY781" s="251" t="s">
        <v>349</v>
      </c>
    </row>
    <row r="782" s="13" customFormat="1">
      <c r="A782" s="13"/>
      <c r="B782" s="241"/>
      <c r="C782" s="242"/>
      <c r="D782" s="243" t="s">
        <v>358</v>
      </c>
      <c r="E782" s="244" t="s">
        <v>1</v>
      </c>
      <c r="F782" s="245" t="s">
        <v>1082</v>
      </c>
      <c r="G782" s="242"/>
      <c r="H782" s="244" t="s">
        <v>1</v>
      </c>
      <c r="I782" s="246"/>
      <c r="J782" s="242"/>
      <c r="K782" s="242"/>
      <c r="L782" s="247"/>
      <c r="M782" s="248"/>
      <c r="N782" s="249"/>
      <c r="O782" s="249"/>
      <c r="P782" s="249"/>
      <c r="Q782" s="249"/>
      <c r="R782" s="249"/>
      <c r="S782" s="249"/>
      <c r="T782" s="250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T782" s="251" t="s">
        <v>358</v>
      </c>
      <c r="AU782" s="251" t="s">
        <v>85</v>
      </c>
      <c r="AV782" s="13" t="s">
        <v>83</v>
      </c>
      <c r="AW782" s="13" t="s">
        <v>32</v>
      </c>
      <c r="AX782" s="13" t="s">
        <v>76</v>
      </c>
      <c r="AY782" s="251" t="s">
        <v>349</v>
      </c>
    </row>
    <row r="783" s="13" customFormat="1">
      <c r="A783" s="13"/>
      <c r="B783" s="241"/>
      <c r="C783" s="242"/>
      <c r="D783" s="243" t="s">
        <v>358</v>
      </c>
      <c r="E783" s="244" t="s">
        <v>1</v>
      </c>
      <c r="F783" s="245" t="s">
        <v>582</v>
      </c>
      <c r="G783" s="242"/>
      <c r="H783" s="244" t="s">
        <v>1</v>
      </c>
      <c r="I783" s="246"/>
      <c r="J783" s="242"/>
      <c r="K783" s="242"/>
      <c r="L783" s="247"/>
      <c r="M783" s="248"/>
      <c r="N783" s="249"/>
      <c r="O783" s="249"/>
      <c r="P783" s="249"/>
      <c r="Q783" s="249"/>
      <c r="R783" s="249"/>
      <c r="S783" s="249"/>
      <c r="T783" s="250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T783" s="251" t="s">
        <v>358</v>
      </c>
      <c r="AU783" s="251" t="s">
        <v>85</v>
      </c>
      <c r="AV783" s="13" t="s">
        <v>83</v>
      </c>
      <c r="AW783" s="13" t="s">
        <v>32</v>
      </c>
      <c r="AX783" s="13" t="s">
        <v>76</v>
      </c>
      <c r="AY783" s="251" t="s">
        <v>349</v>
      </c>
    </row>
    <row r="784" s="13" customFormat="1">
      <c r="A784" s="13"/>
      <c r="B784" s="241"/>
      <c r="C784" s="242"/>
      <c r="D784" s="243" t="s">
        <v>358</v>
      </c>
      <c r="E784" s="244" t="s">
        <v>1</v>
      </c>
      <c r="F784" s="245" t="s">
        <v>1083</v>
      </c>
      <c r="G784" s="242"/>
      <c r="H784" s="244" t="s">
        <v>1</v>
      </c>
      <c r="I784" s="246"/>
      <c r="J784" s="242"/>
      <c r="K784" s="242"/>
      <c r="L784" s="247"/>
      <c r="M784" s="248"/>
      <c r="N784" s="249"/>
      <c r="O784" s="249"/>
      <c r="P784" s="249"/>
      <c r="Q784" s="249"/>
      <c r="R784" s="249"/>
      <c r="S784" s="249"/>
      <c r="T784" s="250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51" t="s">
        <v>358</v>
      </c>
      <c r="AU784" s="251" t="s">
        <v>85</v>
      </c>
      <c r="AV784" s="13" t="s">
        <v>83</v>
      </c>
      <c r="AW784" s="13" t="s">
        <v>32</v>
      </c>
      <c r="AX784" s="13" t="s">
        <v>76</v>
      </c>
      <c r="AY784" s="251" t="s">
        <v>349</v>
      </c>
    </row>
    <row r="785" s="14" customFormat="1">
      <c r="A785" s="14"/>
      <c r="B785" s="252"/>
      <c r="C785" s="253"/>
      <c r="D785" s="243" t="s">
        <v>358</v>
      </c>
      <c r="E785" s="254" t="s">
        <v>1</v>
      </c>
      <c r="F785" s="255" t="s">
        <v>222</v>
      </c>
      <c r="G785" s="253"/>
      <c r="H785" s="256">
        <v>13.25</v>
      </c>
      <c r="I785" s="257"/>
      <c r="J785" s="253"/>
      <c r="K785" s="253"/>
      <c r="L785" s="258"/>
      <c r="M785" s="259"/>
      <c r="N785" s="260"/>
      <c r="O785" s="260"/>
      <c r="P785" s="260"/>
      <c r="Q785" s="260"/>
      <c r="R785" s="260"/>
      <c r="S785" s="260"/>
      <c r="T785" s="261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T785" s="262" t="s">
        <v>358</v>
      </c>
      <c r="AU785" s="262" t="s">
        <v>85</v>
      </c>
      <c r="AV785" s="14" t="s">
        <v>85</v>
      </c>
      <c r="AW785" s="14" t="s">
        <v>32</v>
      </c>
      <c r="AX785" s="14" t="s">
        <v>83</v>
      </c>
      <c r="AY785" s="262" t="s">
        <v>349</v>
      </c>
    </row>
    <row r="786" s="2" customFormat="1" ht="24.15" customHeight="1">
      <c r="A786" s="38"/>
      <c r="B786" s="39"/>
      <c r="C786" s="228" t="s">
        <v>1084</v>
      </c>
      <c r="D786" s="228" t="s">
        <v>351</v>
      </c>
      <c r="E786" s="229" t="s">
        <v>1085</v>
      </c>
      <c r="F786" s="230" t="s">
        <v>1086</v>
      </c>
      <c r="G786" s="231" t="s">
        <v>422</v>
      </c>
      <c r="H786" s="232">
        <v>26.5</v>
      </c>
      <c r="I786" s="233"/>
      <c r="J786" s="234">
        <f>ROUND(I786*H786,2)</f>
        <v>0</v>
      </c>
      <c r="K786" s="230" t="s">
        <v>355</v>
      </c>
      <c r="L786" s="44"/>
      <c r="M786" s="235" t="s">
        <v>1</v>
      </c>
      <c r="N786" s="236" t="s">
        <v>41</v>
      </c>
      <c r="O786" s="91"/>
      <c r="P786" s="237">
        <f>O786*H786</f>
        <v>0</v>
      </c>
      <c r="Q786" s="237">
        <v>0.019359999999999999</v>
      </c>
      <c r="R786" s="237">
        <f>Q786*H786</f>
        <v>0.51303999999999994</v>
      </c>
      <c r="S786" s="237">
        <v>0</v>
      </c>
      <c r="T786" s="238">
        <f>S786*H786</f>
        <v>0</v>
      </c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R786" s="239" t="s">
        <v>439</v>
      </c>
      <c r="AT786" s="239" t="s">
        <v>351</v>
      </c>
      <c r="AU786" s="239" t="s">
        <v>85</v>
      </c>
      <c r="AY786" s="17" t="s">
        <v>349</v>
      </c>
      <c r="BE786" s="240">
        <f>IF(N786="základní",J786,0)</f>
        <v>0</v>
      </c>
      <c r="BF786" s="240">
        <f>IF(N786="snížená",J786,0)</f>
        <v>0</v>
      </c>
      <c r="BG786" s="240">
        <f>IF(N786="zákl. přenesená",J786,0)</f>
        <v>0</v>
      </c>
      <c r="BH786" s="240">
        <f>IF(N786="sníž. přenesená",J786,0)</f>
        <v>0</v>
      </c>
      <c r="BI786" s="240">
        <f>IF(N786="nulová",J786,0)</f>
        <v>0</v>
      </c>
      <c r="BJ786" s="17" t="s">
        <v>83</v>
      </c>
      <c r="BK786" s="240">
        <f>ROUND(I786*H786,2)</f>
        <v>0</v>
      </c>
      <c r="BL786" s="17" t="s">
        <v>439</v>
      </c>
      <c r="BM786" s="239" t="s">
        <v>1087</v>
      </c>
    </row>
    <row r="787" s="13" customFormat="1">
      <c r="A787" s="13"/>
      <c r="B787" s="241"/>
      <c r="C787" s="242"/>
      <c r="D787" s="243" t="s">
        <v>358</v>
      </c>
      <c r="E787" s="244" t="s">
        <v>1</v>
      </c>
      <c r="F787" s="245" t="s">
        <v>359</v>
      </c>
      <c r="G787" s="242"/>
      <c r="H787" s="244" t="s">
        <v>1</v>
      </c>
      <c r="I787" s="246"/>
      <c r="J787" s="242"/>
      <c r="K787" s="242"/>
      <c r="L787" s="247"/>
      <c r="M787" s="248"/>
      <c r="N787" s="249"/>
      <c r="O787" s="249"/>
      <c r="P787" s="249"/>
      <c r="Q787" s="249"/>
      <c r="R787" s="249"/>
      <c r="S787" s="249"/>
      <c r="T787" s="250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51" t="s">
        <v>358</v>
      </c>
      <c r="AU787" s="251" t="s">
        <v>85</v>
      </c>
      <c r="AV787" s="13" t="s">
        <v>83</v>
      </c>
      <c r="AW787" s="13" t="s">
        <v>32</v>
      </c>
      <c r="AX787" s="13" t="s">
        <v>76</v>
      </c>
      <c r="AY787" s="251" t="s">
        <v>349</v>
      </c>
    </row>
    <row r="788" s="13" customFormat="1">
      <c r="A788" s="13"/>
      <c r="B788" s="241"/>
      <c r="C788" s="242"/>
      <c r="D788" s="243" t="s">
        <v>358</v>
      </c>
      <c r="E788" s="244" t="s">
        <v>1</v>
      </c>
      <c r="F788" s="245" t="s">
        <v>1081</v>
      </c>
      <c r="G788" s="242"/>
      <c r="H788" s="244" t="s">
        <v>1</v>
      </c>
      <c r="I788" s="246"/>
      <c r="J788" s="242"/>
      <c r="K788" s="242"/>
      <c r="L788" s="247"/>
      <c r="M788" s="248"/>
      <c r="N788" s="249"/>
      <c r="O788" s="249"/>
      <c r="P788" s="249"/>
      <c r="Q788" s="249"/>
      <c r="R788" s="249"/>
      <c r="S788" s="249"/>
      <c r="T788" s="250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T788" s="251" t="s">
        <v>358</v>
      </c>
      <c r="AU788" s="251" t="s">
        <v>85</v>
      </c>
      <c r="AV788" s="13" t="s">
        <v>83</v>
      </c>
      <c r="AW788" s="13" t="s">
        <v>32</v>
      </c>
      <c r="AX788" s="13" t="s">
        <v>76</v>
      </c>
      <c r="AY788" s="251" t="s">
        <v>349</v>
      </c>
    </row>
    <row r="789" s="13" customFormat="1">
      <c r="A789" s="13"/>
      <c r="B789" s="241"/>
      <c r="C789" s="242"/>
      <c r="D789" s="243" t="s">
        <v>358</v>
      </c>
      <c r="E789" s="244" t="s">
        <v>1</v>
      </c>
      <c r="F789" s="245" t="s">
        <v>580</v>
      </c>
      <c r="G789" s="242"/>
      <c r="H789" s="244" t="s">
        <v>1</v>
      </c>
      <c r="I789" s="246"/>
      <c r="J789" s="242"/>
      <c r="K789" s="242"/>
      <c r="L789" s="247"/>
      <c r="M789" s="248"/>
      <c r="N789" s="249"/>
      <c r="O789" s="249"/>
      <c r="P789" s="249"/>
      <c r="Q789" s="249"/>
      <c r="R789" s="249"/>
      <c r="S789" s="249"/>
      <c r="T789" s="250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T789" s="251" t="s">
        <v>358</v>
      </c>
      <c r="AU789" s="251" t="s">
        <v>85</v>
      </c>
      <c r="AV789" s="13" t="s">
        <v>83</v>
      </c>
      <c r="AW789" s="13" t="s">
        <v>32</v>
      </c>
      <c r="AX789" s="13" t="s">
        <v>76</v>
      </c>
      <c r="AY789" s="251" t="s">
        <v>349</v>
      </c>
    </row>
    <row r="790" s="13" customFormat="1">
      <c r="A790" s="13"/>
      <c r="B790" s="241"/>
      <c r="C790" s="242"/>
      <c r="D790" s="243" t="s">
        <v>358</v>
      </c>
      <c r="E790" s="244" t="s">
        <v>1</v>
      </c>
      <c r="F790" s="245" t="s">
        <v>1088</v>
      </c>
      <c r="G790" s="242"/>
      <c r="H790" s="244" t="s">
        <v>1</v>
      </c>
      <c r="I790" s="246"/>
      <c r="J790" s="242"/>
      <c r="K790" s="242"/>
      <c r="L790" s="247"/>
      <c r="M790" s="248"/>
      <c r="N790" s="249"/>
      <c r="O790" s="249"/>
      <c r="P790" s="249"/>
      <c r="Q790" s="249"/>
      <c r="R790" s="249"/>
      <c r="S790" s="249"/>
      <c r="T790" s="250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T790" s="251" t="s">
        <v>358</v>
      </c>
      <c r="AU790" s="251" t="s">
        <v>85</v>
      </c>
      <c r="AV790" s="13" t="s">
        <v>83</v>
      </c>
      <c r="AW790" s="13" t="s">
        <v>32</v>
      </c>
      <c r="AX790" s="13" t="s">
        <v>76</v>
      </c>
      <c r="AY790" s="251" t="s">
        <v>349</v>
      </c>
    </row>
    <row r="791" s="13" customFormat="1">
      <c r="A791" s="13"/>
      <c r="B791" s="241"/>
      <c r="C791" s="242"/>
      <c r="D791" s="243" t="s">
        <v>358</v>
      </c>
      <c r="E791" s="244" t="s">
        <v>1</v>
      </c>
      <c r="F791" s="245" t="s">
        <v>582</v>
      </c>
      <c r="G791" s="242"/>
      <c r="H791" s="244" t="s">
        <v>1</v>
      </c>
      <c r="I791" s="246"/>
      <c r="J791" s="242"/>
      <c r="K791" s="242"/>
      <c r="L791" s="247"/>
      <c r="M791" s="248"/>
      <c r="N791" s="249"/>
      <c r="O791" s="249"/>
      <c r="P791" s="249"/>
      <c r="Q791" s="249"/>
      <c r="R791" s="249"/>
      <c r="S791" s="249"/>
      <c r="T791" s="250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51" t="s">
        <v>358</v>
      </c>
      <c r="AU791" s="251" t="s">
        <v>85</v>
      </c>
      <c r="AV791" s="13" t="s">
        <v>83</v>
      </c>
      <c r="AW791" s="13" t="s">
        <v>32</v>
      </c>
      <c r="AX791" s="13" t="s">
        <v>76</v>
      </c>
      <c r="AY791" s="251" t="s">
        <v>349</v>
      </c>
    </row>
    <row r="792" s="13" customFormat="1">
      <c r="A792" s="13"/>
      <c r="B792" s="241"/>
      <c r="C792" s="242"/>
      <c r="D792" s="243" t="s">
        <v>358</v>
      </c>
      <c r="E792" s="244" t="s">
        <v>1</v>
      </c>
      <c r="F792" s="245" t="s">
        <v>1083</v>
      </c>
      <c r="G792" s="242"/>
      <c r="H792" s="244" t="s">
        <v>1</v>
      </c>
      <c r="I792" s="246"/>
      <c r="J792" s="242"/>
      <c r="K792" s="242"/>
      <c r="L792" s="247"/>
      <c r="M792" s="248"/>
      <c r="N792" s="249"/>
      <c r="O792" s="249"/>
      <c r="P792" s="249"/>
      <c r="Q792" s="249"/>
      <c r="R792" s="249"/>
      <c r="S792" s="249"/>
      <c r="T792" s="250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51" t="s">
        <v>358</v>
      </c>
      <c r="AU792" s="251" t="s">
        <v>85</v>
      </c>
      <c r="AV792" s="13" t="s">
        <v>83</v>
      </c>
      <c r="AW792" s="13" t="s">
        <v>32</v>
      </c>
      <c r="AX792" s="13" t="s">
        <v>76</v>
      </c>
      <c r="AY792" s="251" t="s">
        <v>349</v>
      </c>
    </row>
    <row r="793" s="14" customFormat="1">
      <c r="A793" s="14"/>
      <c r="B793" s="252"/>
      <c r="C793" s="253"/>
      <c r="D793" s="243" t="s">
        <v>358</v>
      </c>
      <c r="E793" s="254" t="s">
        <v>1</v>
      </c>
      <c r="F793" s="255" t="s">
        <v>219</v>
      </c>
      <c r="G793" s="253"/>
      <c r="H793" s="256">
        <v>26.5</v>
      </c>
      <c r="I793" s="257"/>
      <c r="J793" s="253"/>
      <c r="K793" s="253"/>
      <c r="L793" s="258"/>
      <c r="M793" s="259"/>
      <c r="N793" s="260"/>
      <c r="O793" s="260"/>
      <c r="P793" s="260"/>
      <c r="Q793" s="260"/>
      <c r="R793" s="260"/>
      <c r="S793" s="260"/>
      <c r="T793" s="261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T793" s="262" t="s">
        <v>358</v>
      </c>
      <c r="AU793" s="262" t="s">
        <v>85</v>
      </c>
      <c r="AV793" s="14" t="s">
        <v>85</v>
      </c>
      <c r="AW793" s="14" t="s">
        <v>32</v>
      </c>
      <c r="AX793" s="14" t="s">
        <v>83</v>
      </c>
      <c r="AY793" s="262" t="s">
        <v>349</v>
      </c>
    </row>
    <row r="794" s="2" customFormat="1" ht="24.15" customHeight="1">
      <c r="A794" s="38"/>
      <c r="B794" s="39"/>
      <c r="C794" s="228" t="s">
        <v>1089</v>
      </c>
      <c r="D794" s="228" t="s">
        <v>351</v>
      </c>
      <c r="E794" s="229" t="s">
        <v>1090</v>
      </c>
      <c r="F794" s="230" t="s">
        <v>1091</v>
      </c>
      <c r="G794" s="231" t="s">
        <v>416</v>
      </c>
      <c r="H794" s="232">
        <v>27</v>
      </c>
      <c r="I794" s="233"/>
      <c r="J794" s="234">
        <f>ROUND(I794*H794,2)</f>
        <v>0</v>
      </c>
      <c r="K794" s="230" t="s">
        <v>355</v>
      </c>
      <c r="L794" s="44"/>
      <c r="M794" s="235" t="s">
        <v>1</v>
      </c>
      <c r="N794" s="236" t="s">
        <v>41</v>
      </c>
      <c r="O794" s="91"/>
      <c r="P794" s="237">
        <f>O794*H794</f>
        <v>0</v>
      </c>
      <c r="Q794" s="237">
        <v>0.01362</v>
      </c>
      <c r="R794" s="237">
        <f>Q794*H794</f>
        <v>0.36774000000000001</v>
      </c>
      <c r="S794" s="237">
        <v>0</v>
      </c>
      <c r="T794" s="238">
        <f>S794*H794</f>
        <v>0</v>
      </c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R794" s="239" t="s">
        <v>439</v>
      </c>
      <c r="AT794" s="239" t="s">
        <v>351</v>
      </c>
      <c r="AU794" s="239" t="s">
        <v>85</v>
      </c>
      <c r="AY794" s="17" t="s">
        <v>349</v>
      </c>
      <c r="BE794" s="240">
        <f>IF(N794="základní",J794,0)</f>
        <v>0</v>
      </c>
      <c r="BF794" s="240">
        <f>IF(N794="snížená",J794,0)</f>
        <v>0</v>
      </c>
      <c r="BG794" s="240">
        <f>IF(N794="zákl. přenesená",J794,0)</f>
        <v>0</v>
      </c>
      <c r="BH794" s="240">
        <f>IF(N794="sníž. přenesená",J794,0)</f>
        <v>0</v>
      </c>
      <c r="BI794" s="240">
        <f>IF(N794="nulová",J794,0)</f>
        <v>0</v>
      </c>
      <c r="BJ794" s="17" t="s">
        <v>83</v>
      </c>
      <c r="BK794" s="240">
        <f>ROUND(I794*H794,2)</f>
        <v>0</v>
      </c>
      <c r="BL794" s="17" t="s">
        <v>439</v>
      </c>
      <c r="BM794" s="239" t="s">
        <v>1092</v>
      </c>
    </row>
    <row r="795" s="13" customFormat="1">
      <c r="A795" s="13"/>
      <c r="B795" s="241"/>
      <c r="C795" s="242"/>
      <c r="D795" s="243" t="s">
        <v>358</v>
      </c>
      <c r="E795" s="244" t="s">
        <v>1</v>
      </c>
      <c r="F795" s="245" t="s">
        <v>359</v>
      </c>
      <c r="G795" s="242"/>
      <c r="H795" s="244" t="s">
        <v>1</v>
      </c>
      <c r="I795" s="246"/>
      <c r="J795" s="242"/>
      <c r="K795" s="242"/>
      <c r="L795" s="247"/>
      <c r="M795" s="248"/>
      <c r="N795" s="249"/>
      <c r="O795" s="249"/>
      <c r="P795" s="249"/>
      <c r="Q795" s="249"/>
      <c r="R795" s="249"/>
      <c r="S795" s="249"/>
      <c r="T795" s="250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T795" s="251" t="s">
        <v>358</v>
      </c>
      <c r="AU795" s="251" t="s">
        <v>85</v>
      </c>
      <c r="AV795" s="13" t="s">
        <v>83</v>
      </c>
      <c r="AW795" s="13" t="s">
        <v>32</v>
      </c>
      <c r="AX795" s="13" t="s">
        <v>76</v>
      </c>
      <c r="AY795" s="251" t="s">
        <v>349</v>
      </c>
    </row>
    <row r="796" s="13" customFormat="1">
      <c r="A796" s="13"/>
      <c r="B796" s="241"/>
      <c r="C796" s="242"/>
      <c r="D796" s="243" t="s">
        <v>358</v>
      </c>
      <c r="E796" s="244" t="s">
        <v>1</v>
      </c>
      <c r="F796" s="245" t="s">
        <v>1093</v>
      </c>
      <c r="G796" s="242"/>
      <c r="H796" s="244" t="s">
        <v>1</v>
      </c>
      <c r="I796" s="246"/>
      <c r="J796" s="242"/>
      <c r="K796" s="242"/>
      <c r="L796" s="247"/>
      <c r="M796" s="248"/>
      <c r="N796" s="249"/>
      <c r="O796" s="249"/>
      <c r="P796" s="249"/>
      <c r="Q796" s="249"/>
      <c r="R796" s="249"/>
      <c r="S796" s="249"/>
      <c r="T796" s="250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T796" s="251" t="s">
        <v>358</v>
      </c>
      <c r="AU796" s="251" t="s">
        <v>85</v>
      </c>
      <c r="AV796" s="13" t="s">
        <v>83</v>
      </c>
      <c r="AW796" s="13" t="s">
        <v>32</v>
      </c>
      <c r="AX796" s="13" t="s">
        <v>76</v>
      </c>
      <c r="AY796" s="251" t="s">
        <v>349</v>
      </c>
    </row>
    <row r="797" s="13" customFormat="1">
      <c r="A797" s="13"/>
      <c r="B797" s="241"/>
      <c r="C797" s="242"/>
      <c r="D797" s="243" t="s">
        <v>358</v>
      </c>
      <c r="E797" s="244" t="s">
        <v>1</v>
      </c>
      <c r="F797" s="245" t="s">
        <v>1094</v>
      </c>
      <c r="G797" s="242"/>
      <c r="H797" s="244" t="s">
        <v>1</v>
      </c>
      <c r="I797" s="246"/>
      <c r="J797" s="242"/>
      <c r="K797" s="242"/>
      <c r="L797" s="247"/>
      <c r="M797" s="248"/>
      <c r="N797" s="249"/>
      <c r="O797" s="249"/>
      <c r="P797" s="249"/>
      <c r="Q797" s="249"/>
      <c r="R797" s="249"/>
      <c r="S797" s="249"/>
      <c r="T797" s="250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T797" s="251" t="s">
        <v>358</v>
      </c>
      <c r="AU797" s="251" t="s">
        <v>85</v>
      </c>
      <c r="AV797" s="13" t="s">
        <v>83</v>
      </c>
      <c r="AW797" s="13" t="s">
        <v>32</v>
      </c>
      <c r="AX797" s="13" t="s">
        <v>76</v>
      </c>
      <c r="AY797" s="251" t="s">
        <v>349</v>
      </c>
    </row>
    <row r="798" s="14" customFormat="1">
      <c r="A798" s="14"/>
      <c r="B798" s="252"/>
      <c r="C798" s="253"/>
      <c r="D798" s="243" t="s">
        <v>358</v>
      </c>
      <c r="E798" s="254" t="s">
        <v>1</v>
      </c>
      <c r="F798" s="255" t="s">
        <v>257</v>
      </c>
      <c r="G798" s="253"/>
      <c r="H798" s="256">
        <v>27</v>
      </c>
      <c r="I798" s="257"/>
      <c r="J798" s="253"/>
      <c r="K798" s="253"/>
      <c r="L798" s="258"/>
      <c r="M798" s="259"/>
      <c r="N798" s="260"/>
      <c r="O798" s="260"/>
      <c r="P798" s="260"/>
      <c r="Q798" s="260"/>
      <c r="R798" s="260"/>
      <c r="S798" s="260"/>
      <c r="T798" s="261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T798" s="262" t="s">
        <v>358</v>
      </c>
      <c r="AU798" s="262" t="s">
        <v>85</v>
      </c>
      <c r="AV798" s="14" t="s">
        <v>85</v>
      </c>
      <c r="AW798" s="14" t="s">
        <v>32</v>
      </c>
      <c r="AX798" s="14" t="s">
        <v>83</v>
      </c>
      <c r="AY798" s="262" t="s">
        <v>349</v>
      </c>
    </row>
    <row r="799" s="2" customFormat="1" ht="33" customHeight="1">
      <c r="A799" s="38"/>
      <c r="B799" s="39"/>
      <c r="C799" s="228" t="s">
        <v>1095</v>
      </c>
      <c r="D799" s="228" t="s">
        <v>351</v>
      </c>
      <c r="E799" s="229" t="s">
        <v>1096</v>
      </c>
      <c r="F799" s="230" t="s">
        <v>1097</v>
      </c>
      <c r="G799" s="231" t="s">
        <v>416</v>
      </c>
      <c r="H799" s="232">
        <v>3</v>
      </c>
      <c r="I799" s="233"/>
      <c r="J799" s="234">
        <f>ROUND(I799*H799,2)</f>
        <v>0</v>
      </c>
      <c r="K799" s="230" t="s">
        <v>355</v>
      </c>
      <c r="L799" s="44"/>
      <c r="M799" s="235" t="s">
        <v>1</v>
      </c>
      <c r="N799" s="236" t="s">
        <v>41</v>
      </c>
      <c r="O799" s="91"/>
      <c r="P799" s="237">
        <f>O799*H799</f>
        <v>0</v>
      </c>
      <c r="Q799" s="237">
        <v>0</v>
      </c>
      <c r="R799" s="237">
        <f>Q799*H799</f>
        <v>0</v>
      </c>
      <c r="S799" s="237">
        <v>0</v>
      </c>
      <c r="T799" s="238">
        <f>S799*H799</f>
        <v>0</v>
      </c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R799" s="239" t="s">
        <v>439</v>
      </c>
      <c r="AT799" s="239" t="s">
        <v>351</v>
      </c>
      <c r="AU799" s="239" t="s">
        <v>85</v>
      </c>
      <c r="AY799" s="17" t="s">
        <v>349</v>
      </c>
      <c r="BE799" s="240">
        <f>IF(N799="základní",J799,0)</f>
        <v>0</v>
      </c>
      <c r="BF799" s="240">
        <f>IF(N799="snížená",J799,0)</f>
        <v>0</v>
      </c>
      <c r="BG799" s="240">
        <f>IF(N799="zákl. přenesená",J799,0)</f>
        <v>0</v>
      </c>
      <c r="BH799" s="240">
        <f>IF(N799="sníž. přenesená",J799,0)</f>
        <v>0</v>
      </c>
      <c r="BI799" s="240">
        <f>IF(N799="nulová",J799,0)</f>
        <v>0</v>
      </c>
      <c r="BJ799" s="17" t="s">
        <v>83</v>
      </c>
      <c r="BK799" s="240">
        <f>ROUND(I799*H799,2)</f>
        <v>0</v>
      </c>
      <c r="BL799" s="17" t="s">
        <v>439</v>
      </c>
      <c r="BM799" s="239" t="s">
        <v>1098</v>
      </c>
    </row>
    <row r="800" s="14" customFormat="1">
      <c r="A800" s="14"/>
      <c r="B800" s="252"/>
      <c r="C800" s="253"/>
      <c r="D800" s="243" t="s">
        <v>358</v>
      </c>
      <c r="E800" s="263" t="s">
        <v>1</v>
      </c>
      <c r="F800" s="254" t="s">
        <v>1099</v>
      </c>
      <c r="G800" s="253"/>
      <c r="H800" s="256">
        <v>3</v>
      </c>
      <c r="I800" s="257"/>
      <c r="J800" s="253"/>
      <c r="K800" s="253"/>
      <c r="L800" s="258"/>
      <c r="M800" s="259"/>
      <c r="N800" s="260"/>
      <c r="O800" s="260"/>
      <c r="P800" s="260"/>
      <c r="Q800" s="260"/>
      <c r="R800" s="260"/>
      <c r="S800" s="260"/>
      <c r="T800" s="261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T800" s="262" t="s">
        <v>358</v>
      </c>
      <c r="AU800" s="262" t="s">
        <v>85</v>
      </c>
      <c r="AV800" s="14" t="s">
        <v>85</v>
      </c>
      <c r="AW800" s="14" t="s">
        <v>32</v>
      </c>
      <c r="AX800" s="14" t="s">
        <v>76</v>
      </c>
      <c r="AY800" s="262" t="s">
        <v>349</v>
      </c>
    </row>
    <row r="801" s="15" customFormat="1">
      <c r="A801" s="15"/>
      <c r="B801" s="264"/>
      <c r="C801" s="265"/>
      <c r="D801" s="243" t="s">
        <v>358</v>
      </c>
      <c r="E801" s="266" t="s">
        <v>1</v>
      </c>
      <c r="F801" s="267" t="s">
        <v>377</v>
      </c>
      <c r="G801" s="265"/>
      <c r="H801" s="268">
        <v>3</v>
      </c>
      <c r="I801" s="269"/>
      <c r="J801" s="265"/>
      <c r="K801" s="265"/>
      <c r="L801" s="270"/>
      <c r="M801" s="271"/>
      <c r="N801" s="272"/>
      <c r="O801" s="272"/>
      <c r="P801" s="272"/>
      <c r="Q801" s="272"/>
      <c r="R801" s="272"/>
      <c r="S801" s="272"/>
      <c r="T801" s="273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  <c r="AE801" s="15"/>
      <c r="AT801" s="274" t="s">
        <v>358</v>
      </c>
      <c r="AU801" s="274" t="s">
        <v>85</v>
      </c>
      <c r="AV801" s="15" t="s">
        <v>356</v>
      </c>
      <c r="AW801" s="15" t="s">
        <v>32</v>
      </c>
      <c r="AX801" s="15" t="s">
        <v>83</v>
      </c>
      <c r="AY801" s="274" t="s">
        <v>349</v>
      </c>
    </row>
    <row r="802" s="2" customFormat="1" ht="24.15" customHeight="1">
      <c r="A802" s="38"/>
      <c r="B802" s="39"/>
      <c r="C802" s="275" t="s">
        <v>1100</v>
      </c>
      <c r="D802" s="275" t="s">
        <v>419</v>
      </c>
      <c r="E802" s="276" t="s">
        <v>1101</v>
      </c>
      <c r="F802" s="277" t="s">
        <v>1102</v>
      </c>
      <c r="G802" s="278" t="s">
        <v>416</v>
      </c>
      <c r="H802" s="279">
        <v>1</v>
      </c>
      <c r="I802" s="280"/>
      <c r="J802" s="281">
        <f>ROUND(I802*H802,2)</f>
        <v>0</v>
      </c>
      <c r="K802" s="277" t="s">
        <v>355</v>
      </c>
      <c r="L802" s="282"/>
      <c r="M802" s="283" t="s">
        <v>1</v>
      </c>
      <c r="N802" s="284" t="s">
        <v>41</v>
      </c>
      <c r="O802" s="91"/>
      <c r="P802" s="237">
        <f>O802*H802</f>
        <v>0</v>
      </c>
      <c r="Q802" s="237">
        <v>0.036499999999999998</v>
      </c>
      <c r="R802" s="237">
        <f>Q802*H802</f>
        <v>0.036499999999999998</v>
      </c>
      <c r="S802" s="237">
        <v>0</v>
      </c>
      <c r="T802" s="238">
        <f>S802*H802</f>
        <v>0</v>
      </c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R802" s="239" t="s">
        <v>525</v>
      </c>
      <c r="AT802" s="239" t="s">
        <v>419</v>
      </c>
      <c r="AU802" s="239" t="s">
        <v>85</v>
      </c>
      <c r="AY802" s="17" t="s">
        <v>349</v>
      </c>
      <c r="BE802" s="240">
        <f>IF(N802="základní",J802,0)</f>
        <v>0</v>
      </c>
      <c r="BF802" s="240">
        <f>IF(N802="snížená",J802,0)</f>
        <v>0</v>
      </c>
      <c r="BG802" s="240">
        <f>IF(N802="zákl. přenesená",J802,0)</f>
        <v>0</v>
      </c>
      <c r="BH802" s="240">
        <f>IF(N802="sníž. přenesená",J802,0)</f>
        <v>0</v>
      </c>
      <c r="BI802" s="240">
        <f>IF(N802="nulová",J802,0)</f>
        <v>0</v>
      </c>
      <c r="BJ802" s="17" t="s">
        <v>83</v>
      </c>
      <c r="BK802" s="240">
        <f>ROUND(I802*H802,2)</f>
        <v>0</v>
      </c>
      <c r="BL802" s="17" t="s">
        <v>439</v>
      </c>
      <c r="BM802" s="239" t="s">
        <v>1103</v>
      </c>
    </row>
    <row r="803" s="2" customFormat="1" ht="24.15" customHeight="1">
      <c r="A803" s="38"/>
      <c r="B803" s="39"/>
      <c r="C803" s="275" t="s">
        <v>1104</v>
      </c>
      <c r="D803" s="275" t="s">
        <v>419</v>
      </c>
      <c r="E803" s="276" t="s">
        <v>1105</v>
      </c>
      <c r="F803" s="277" t="s">
        <v>1106</v>
      </c>
      <c r="G803" s="278" t="s">
        <v>416</v>
      </c>
      <c r="H803" s="279">
        <v>2</v>
      </c>
      <c r="I803" s="280"/>
      <c r="J803" s="281">
        <f>ROUND(I803*H803,2)</f>
        <v>0</v>
      </c>
      <c r="K803" s="277" t="s">
        <v>355</v>
      </c>
      <c r="L803" s="282"/>
      <c r="M803" s="283" t="s">
        <v>1</v>
      </c>
      <c r="N803" s="284" t="s">
        <v>41</v>
      </c>
      <c r="O803" s="91"/>
      <c r="P803" s="237">
        <f>O803*H803</f>
        <v>0</v>
      </c>
      <c r="Q803" s="237">
        <v>0.041000000000000002</v>
      </c>
      <c r="R803" s="237">
        <f>Q803*H803</f>
        <v>0.082000000000000003</v>
      </c>
      <c r="S803" s="237">
        <v>0</v>
      </c>
      <c r="T803" s="238">
        <f>S803*H803</f>
        <v>0</v>
      </c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R803" s="239" t="s">
        <v>525</v>
      </c>
      <c r="AT803" s="239" t="s">
        <v>419</v>
      </c>
      <c r="AU803" s="239" t="s">
        <v>85</v>
      </c>
      <c r="AY803" s="17" t="s">
        <v>349</v>
      </c>
      <c r="BE803" s="240">
        <f>IF(N803="základní",J803,0)</f>
        <v>0</v>
      </c>
      <c r="BF803" s="240">
        <f>IF(N803="snížená",J803,0)</f>
        <v>0</v>
      </c>
      <c r="BG803" s="240">
        <f>IF(N803="zákl. přenesená",J803,0)</f>
        <v>0</v>
      </c>
      <c r="BH803" s="240">
        <f>IF(N803="sníž. přenesená",J803,0)</f>
        <v>0</v>
      </c>
      <c r="BI803" s="240">
        <f>IF(N803="nulová",J803,0)</f>
        <v>0</v>
      </c>
      <c r="BJ803" s="17" t="s">
        <v>83</v>
      </c>
      <c r="BK803" s="240">
        <f>ROUND(I803*H803,2)</f>
        <v>0</v>
      </c>
      <c r="BL803" s="17" t="s">
        <v>439</v>
      </c>
      <c r="BM803" s="239" t="s">
        <v>1107</v>
      </c>
    </row>
    <row r="804" s="2" customFormat="1" ht="24.15" customHeight="1">
      <c r="A804" s="38"/>
      <c r="B804" s="39"/>
      <c r="C804" s="228" t="s">
        <v>1108</v>
      </c>
      <c r="D804" s="228" t="s">
        <v>351</v>
      </c>
      <c r="E804" s="229" t="s">
        <v>1109</v>
      </c>
      <c r="F804" s="230" t="s">
        <v>1110</v>
      </c>
      <c r="G804" s="231" t="s">
        <v>354</v>
      </c>
      <c r="H804" s="232">
        <v>294.22000000000003</v>
      </c>
      <c r="I804" s="233"/>
      <c r="J804" s="234">
        <f>ROUND(I804*H804,2)</f>
        <v>0</v>
      </c>
      <c r="K804" s="230" t="s">
        <v>355</v>
      </c>
      <c r="L804" s="44"/>
      <c r="M804" s="235" t="s">
        <v>1</v>
      </c>
      <c r="N804" s="236" t="s">
        <v>41</v>
      </c>
      <c r="O804" s="91"/>
      <c r="P804" s="237">
        <f>O804*H804</f>
        <v>0</v>
      </c>
      <c r="Q804" s="237">
        <v>0.032710000000000003</v>
      </c>
      <c r="R804" s="237">
        <f>Q804*H804</f>
        <v>9.6239362000000011</v>
      </c>
      <c r="S804" s="237">
        <v>0</v>
      </c>
      <c r="T804" s="238">
        <f>S804*H804</f>
        <v>0</v>
      </c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R804" s="239" t="s">
        <v>439</v>
      </c>
      <c r="AT804" s="239" t="s">
        <v>351</v>
      </c>
      <c r="AU804" s="239" t="s">
        <v>85</v>
      </c>
      <c r="AY804" s="17" t="s">
        <v>349</v>
      </c>
      <c r="BE804" s="240">
        <f>IF(N804="základní",J804,0)</f>
        <v>0</v>
      </c>
      <c r="BF804" s="240">
        <f>IF(N804="snížená",J804,0)</f>
        <v>0</v>
      </c>
      <c r="BG804" s="240">
        <f>IF(N804="zákl. přenesená",J804,0)</f>
        <v>0</v>
      </c>
      <c r="BH804" s="240">
        <f>IF(N804="sníž. přenesená",J804,0)</f>
        <v>0</v>
      </c>
      <c r="BI804" s="240">
        <f>IF(N804="nulová",J804,0)</f>
        <v>0</v>
      </c>
      <c r="BJ804" s="17" t="s">
        <v>83</v>
      </c>
      <c r="BK804" s="240">
        <f>ROUND(I804*H804,2)</f>
        <v>0</v>
      </c>
      <c r="BL804" s="17" t="s">
        <v>439</v>
      </c>
      <c r="BM804" s="239" t="s">
        <v>1111</v>
      </c>
    </row>
    <row r="805" s="13" customFormat="1">
      <c r="A805" s="13"/>
      <c r="B805" s="241"/>
      <c r="C805" s="242"/>
      <c r="D805" s="243" t="s">
        <v>358</v>
      </c>
      <c r="E805" s="244" t="s">
        <v>1</v>
      </c>
      <c r="F805" s="245" t="s">
        <v>359</v>
      </c>
      <c r="G805" s="242"/>
      <c r="H805" s="244" t="s">
        <v>1</v>
      </c>
      <c r="I805" s="246"/>
      <c r="J805" s="242"/>
      <c r="K805" s="242"/>
      <c r="L805" s="247"/>
      <c r="M805" s="248"/>
      <c r="N805" s="249"/>
      <c r="O805" s="249"/>
      <c r="P805" s="249"/>
      <c r="Q805" s="249"/>
      <c r="R805" s="249"/>
      <c r="S805" s="249"/>
      <c r="T805" s="250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T805" s="251" t="s">
        <v>358</v>
      </c>
      <c r="AU805" s="251" t="s">
        <v>85</v>
      </c>
      <c r="AV805" s="13" t="s">
        <v>83</v>
      </c>
      <c r="AW805" s="13" t="s">
        <v>32</v>
      </c>
      <c r="AX805" s="13" t="s">
        <v>76</v>
      </c>
      <c r="AY805" s="251" t="s">
        <v>349</v>
      </c>
    </row>
    <row r="806" s="13" customFormat="1">
      <c r="A806" s="13"/>
      <c r="B806" s="241"/>
      <c r="C806" s="242"/>
      <c r="D806" s="243" t="s">
        <v>358</v>
      </c>
      <c r="E806" s="244" t="s">
        <v>1</v>
      </c>
      <c r="F806" s="245" t="s">
        <v>754</v>
      </c>
      <c r="G806" s="242"/>
      <c r="H806" s="244" t="s">
        <v>1</v>
      </c>
      <c r="I806" s="246"/>
      <c r="J806" s="242"/>
      <c r="K806" s="242"/>
      <c r="L806" s="247"/>
      <c r="M806" s="248"/>
      <c r="N806" s="249"/>
      <c r="O806" s="249"/>
      <c r="P806" s="249"/>
      <c r="Q806" s="249"/>
      <c r="R806" s="249"/>
      <c r="S806" s="249"/>
      <c r="T806" s="250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T806" s="251" t="s">
        <v>358</v>
      </c>
      <c r="AU806" s="251" t="s">
        <v>85</v>
      </c>
      <c r="AV806" s="13" t="s">
        <v>83</v>
      </c>
      <c r="AW806" s="13" t="s">
        <v>32</v>
      </c>
      <c r="AX806" s="13" t="s">
        <v>76</v>
      </c>
      <c r="AY806" s="251" t="s">
        <v>349</v>
      </c>
    </row>
    <row r="807" s="14" customFormat="1">
      <c r="A807" s="14"/>
      <c r="B807" s="252"/>
      <c r="C807" s="253"/>
      <c r="D807" s="243" t="s">
        <v>358</v>
      </c>
      <c r="E807" s="254" t="s">
        <v>1</v>
      </c>
      <c r="F807" s="255" t="s">
        <v>166</v>
      </c>
      <c r="G807" s="253"/>
      <c r="H807" s="256">
        <v>294.22000000000003</v>
      </c>
      <c r="I807" s="257"/>
      <c r="J807" s="253"/>
      <c r="K807" s="253"/>
      <c r="L807" s="258"/>
      <c r="M807" s="259"/>
      <c r="N807" s="260"/>
      <c r="O807" s="260"/>
      <c r="P807" s="260"/>
      <c r="Q807" s="260"/>
      <c r="R807" s="260"/>
      <c r="S807" s="260"/>
      <c r="T807" s="261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T807" s="262" t="s">
        <v>358</v>
      </c>
      <c r="AU807" s="262" t="s">
        <v>85</v>
      </c>
      <c r="AV807" s="14" t="s">
        <v>85</v>
      </c>
      <c r="AW807" s="14" t="s">
        <v>32</v>
      </c>
      <c r="AX807" s="14" t="s">
        <v>83</v>
      </c>
      <c r="AY807" s="262" t="s">
        <v>349</v>
      </c>
    </row>
    <row r="808" s="2" customFormat="1" ht="24.15" customHeight="1">
      <c r="A808" s="38"/>
      <c r="B808" s="39"/>
      <c r="C808" s="228" t="s">
        <v>1112</v>
      </c>
      <c r="D808" s="228" t="s">
        <v>351</v>
      </c>
      <c r="E808" s="229" t="s">
        <v>1113</v>
      </c>
      <c r="F808" s="230" t="s">
        <v>1114</v>
      </c>
      <c r="G808" s="231" t="s">
        <v>354</v>
      </c>
      <c r="H808" s="232">
        <v>46.311</v>
      </c>
      <c r="I808" s="233"/>
      <c r="J808" s="234">
        <f>ROUND(I808*H808,2)</f>
        <v>0</v>
      </c>
      <c r="K808" s="230" t="s">
        <v>355</v>
      </c>
      <c r="L808" s="44"/>
      <c r="M808" s="235" t="s">
        <v>1</v>
      </c>
      <c r="N808" s="236" t="s">
        <v>41</v>
      </c>
      <c r="O808" s="91"/>
      <c r="P808" s="237">
        <f>O808*H808</f>
        <v>0</v>
      </c>
      <c r="Q808" s="237">
        <v>0.017100000000000001</v>
      </c>
      <c r="R808" s="237">
        <f>Q808*H808</f>
        <v>0.79191810000000007</v>
      </c>
      <c r="S808" s="237">
        <v>0</v>
      </c>
      <c r="T808" s="238">
        <f>S808*H808</f>
        <v>0</v>
      </c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R808" s="239" t="s">
        <v>439</v>
      </c>
      <c r="AT808" s="239" t="s">
        <v>351</v>
      </c>
      <c r="AU808" s="239" t="s">
        <v>85</v>
      </c>
      <c r="AY808" s="17" t="s">
        <v>349</v>
      </c>
      <c r="BE808" s="240">
        <f>IF(N808="základní",J808,0)</f>
        <v>0</v>
      </c>
      <c r="BF808" s="240">
        <f>IF(N808="snížená",J808,0)</f>
        <v>0</v>
      </c>
      <c r="BG808" s="240">
        <f>IF(N808="zákl. přenesená",J808,0)</f>
        <v>0</v>
      </c>
      <c r="BH808" s="240">
        <f>IF(N808="sníž. přenesená",J808,0)</f>
        <v>0</v>
      </c>
      <c r="BI808" s="240">
        <f>IF(N808="nulová",J808,0)</f>
        <v>0</v>
      </c>
      <c r="BJ808" s="17" t="s">
        <v>83</v>
      </c>
      <c r="BK808" s="240">
        <f>ROUND(I808*H808,2)</f>
        <v>0</v>
      </c>
      <c r="BL808" s="17" t="s">
        <v>439</v>
      </c>
      <c r="BM808" s="239" t="s">
        <v>1115</v>
      </c>
    </row>
    <row r="809" s="13" customFormat="1">
      <c r="A809" s="13"/>
      <c r="B809" s="241"/>
      <c r="C809" s="242"/>
      <c r="D809" s="243" t="s">
        <v>358</v>
      </c>
      <c r="E809" s="244" t="s">
        <v>1</v>
      </c>
      <c r="F809" s="245" t="s">
        <v>359</v>
      </c>
      <c r="G809" s="242"/>
      <c r="H809" s="244" t="s">
        <v>1</v>
      </c>
      <c r="I809" s="246"/>
      <c r="J809" s="242"/>
      <c r="K809" s="242"/>
      <c r="L809" s="247"/>
      <c r="M809" s="248"/>
      <c r="N809" s="249"/>
      <c r="O809" s="249"/>
      <c r="P809" s="249"/>
      <c r="Q809" s="249"/>
      <c r="R809" s="249"/>
      <c r="S809" s="249"/>
      <c r="T809" s="250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T809" s="251" t="s">
        <v>358</v>
      </c>
      <c r="AU809" s="251" t="s">
        <v>85</v>
      </c>
      <c r="AV809" s="13" t="s">
        <v>83</v>
      </c>
      <c r="AW809" s="13" t="s">
        <v>32</v>
      </c>
      <c r="AX809" s="13" t="s">
        <v>76</v>
      </c>
      <c r="AY809" s="251" t="s">
        <v>349</v>
      </c>
    </row>
    <row r="810" s="13" customFormat="1">
      <c r="A810" s="13"/>
      <c r="B810" s="241"/>
      <c r="C810" s="242"/>
      <c r="D810" s="243" t="s">
        <v>358</v>
      </c>
      <c r="E810" s="244" t="s">
        <v>1</v>
      </c>
      <c r="F810" s="245" t="s">
        <v>580</v>
      </c>
      <c r="G810" s="242"/>
      <c r="H810" s="244" t="s">
        <v>1</v>
      </c>
      <c r="I810" s="246"/>
      <c r="J810" s="242"/>
      <c r="K810" s="242"/>
      <c r="L810" s="247"/>
      <c r="M810" s="248"/>
      <c r="N810" s="249"/>
      <c r="O810" s="249"/>
      <c r="P810" s="249"/>
      <c r="Q810" s="249"/>
      <c r="R810" s="249"/>
      <c r="S810" s="249"/>
      <c r="T810" s="250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T810" s="251" t="s">
        <v>358</v>
      </c>
      <c r="AU810" s="251" t="s">
        <v>85</v>
      </c>
      <c r="AV810" s="13" t="s">
        <v>83</v>
      </c>
      <c r="AW810" s="13" t="s">
        <v>32</v>
      </c>
      <c r="AX810" s="13" t="s">
        <v>76</v>
      </c>
      <c r="AY810" s="251" t="s">
        <v>349</v>
      </c>
    </row>
    <row r="811" s="13" customFormat="1">
      <c r="A811" s="13"/>
      <c r="B811" s="241"/>
      <c r="C811" s="242"/>
      <c r="D811" s="243" t="s">
        <v>358</v>
      </c>
      <c r="E811" s="244" t="s">
        <v>1</v>
      </c>
      <c r="F811" s="245" t="s">
        <v>1116</v>
      </c>
      <c r="G811" s="242"/>
      <c r="H811" s="244" t="s">
        <v>1</v>
      </c>
      <c r="I811" s="246"/>
      <c r="J811" s="242"/>
      <c r="K811" s="242"/>
      <c r="L811" s="247"/>
      <c r="M811" s="248"/>
      <c r="N811" s="249"/>
      <c r="O811" s="249"/>
      <c r="P811" s="249"/>
      <c r="Q811" s="249"/>
      <c r="R811" s="249"/>
      <c r="S811" s="249"/>
      <c r="T811" s="250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T811" s="251" t="s">
        <v>358</v>
      </c>
      <c r="AU811" s="251" t="s">
        <v>85</v>
      </c>
      <c r="AV811" s="13" t="s">
        <v>83</v>
      </c>
      <c r="AW811" s="13" t="s">
        <v>32</v>
      </c>
      <c r="AX811" s="13" t="s">
        <v>76</v>
      </c>
      <c r="AY811" s="251" t="s">
        <v>349</v>
      </c>
    </row>
    <row r="812" s="13" customFormat="1">
      <c r="A812" s="13"/>
      <c r="B812" s="241"/>
      <c r="C812" s="242"/>
      <c r="D812" s="243" t="s">
        <v>358</v>
      </c>
      <c r="E812" s="244" t="s">
        <v>1</v>
      </c>
      <c r="F812" s="245" t="s">
        <v>582</v>
      </c>
      <c r="G812" s="242"/>
      <c r="H812" s="244" t="s">
        <v>1</v>
      </c>
      <c r="I812" s="246"/>
      <c r="J812" s="242"/>
      <c r="K812" s="242"/>
      <c r="L812" s="247"/>
      <c r="M812" s="248"/>
      <c r="N812" s="249"/>
      <c r="O812" s="249"/>
      <c r="P812" s="249"/>
      <c r="Q812" s="249"/>
      <c r="R812" s="249"/>
      <c r="S812" s="249"/>
      <c r="T812" s="250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T812" s="251" t="s">
        <v>358</v>
      </c>
      <c r="AU812" s="251" t="s">
        <v>85</v>
      </c>
      <c r="AV812" s="13" t="s">
        <v>83</v>
      </c>
      <c r="AW812" s="13" t="s">
        <v>32</v>
      </c>
      <c r="AX812" s="13" t="s">
        <v>76</v>
      </c>
      <c r="AY812" s="251" t="s">
        <v>349</v>
      </c>
    </row>
    <row r="813" s="13" customFormat="1">
      <c r="A813" s="13"/>
      <c r="B813" s="241"/>
      <c r="C813" s="242"/>
      <c r="D813" s="243" t="s">
        <v>358</v>
      </c>
      <c r="E813" s="244" t="s">
        <v>1</v>
      </c>
      <c r="F813" s="245" t="s">
        <v>1117</v>
      </c>
      <c r="G813" s="242"/>
      <c r="H813" s="244" t="s">
        <v>1</v>
      </c>
      <c r="I813" s="246"/>
      <c r="J813" s="242"/>
      <c r="K813" s="242"/>
      <c r="L813" s="247"/>
      <c r="M813" s="248"/>
      <c r="N813" s="249"/>
      <c r="O813" s="249"/>
      <c r="P813" s="249"/>
      <c r="Q813" s="249"/>
      <c r="R813" s="249"/>
      <c r="S813" s="249"/>
      <c r="T813" s="250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T813" s="251" t="s">
        <v>358</v>
      </c>
      <c r="AU813" s="251" t="s">
        <v>85</v>
      </c>
      <c r="AV813" s="13" t="s">
        <v>83</v>
      </c>
      <c r="AW813" s="13" t="s">
        <v>32</v>
      </c>
      <c r="AX813" s="13" t="s">
        <v>76</v>
      </c>
      <c r="AY813" s="251" t="s">
        <v>349</v>
      </c>
    </row>
    <row r="814" s="14" customFormat="1">
      <c r="A814" s="14"/>
      <c r="B814" s="252"/>
      <c r="C814" s="253"/>
      <c r="D814" s="243" t="s">
        <v>358</v>
      </c>
      <c r="E814" s="254" t="s">
        <v>1</v>
      </c>
      <c r="F814" s="255" t="s">
        <v>228</v>
      </c>
      <c r="G814" s="253"/>
      <c r="H814" s="256">
        <v>46.311</v>
      </c>
      <c r="I814" s="257"/>
      <c r="J814" s="253"/>
      <c r="K814" s="253"/>
      <c r="L814" s="258"/>
      <c r="M814" s="259"/>
      <c r="N814" s="260"/>
      <c r="O814" s="260"/>
      <c r="P814" s="260"/>
      <c r="Q814" s="260"/>
      <c r="R814" s="260"/>
      <c r="S814" s="260"/>
      <c r="T814" s="261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T814" s="262" t="s">
        <v>358</v>
      </c>
      <c r="AU814" s="262" t="s">
        <v>85</v>
      </c>
      <c r="AV814" s="14" t="s">
        <v>85</v>
      </c>
      <c r="AW814" s="14" t="s">
        <v>32</v>
      </c>
      <c r="AX814" s="14" t="s">
        <v>83</v>
      </c>
      <c r="AY814" s="262" t="s">
        <v>349</v>
      </c>
    </row>
    <row r="815" s="2" customFormat="1" ht="33" customHeight="1">
      <c r="A815" s="38"/>
      <c r="B815" s="39"/>
      <c r="C815" s="228" t="s">
        <v>1118</v>
      </c>
      <c r="D815" s="228" t="s">
        <v>351</v>
      </c>
      <c r="E815" s="229" t="s">
        <v>1119</v>
      </c>
      <c r="F815" s="230" t="s">
        <v>1120</v>
      </c>
      <c r="G815" s="231" t="s">
        <v>416</v>
      </c>
      <c r="H815" s="232">
        <v>9</v>
      </c>
      <c r="I815" s="233"/>
      <c r="J815" s="234">
        <f>ROUND(I815*H815,2)</f>
        <v>0</v>
      </c>
      <c r="K815" s="230" t="s">
        <v>355</v>
      </c>
      <c r="L815" s="44"/>
      <c r="M815" s="235" t="s">
        <v>1</v>
      </c>
      <c r="N815" s="236" t="s">
        <v>41</v>
      </c>
      <c r="O815" s="91"/>
      <c r="P815" s="237">
        <f>O815*H815</f>
        <v>0</v>
      </c>
      <c r="Q815" s="237">
        <v>0.025739999999999999</v>
      </c>
      <c r="R815" s="237">
        <f>Q815*H815</f>
        <v>0.23165999999999998</v>
      </c>
      <c r="S815" s="237">
        <v>0</v>
      </c>
      <c r="T815" s="238">
        <f>S815*H815</f>
        <v>0</v>
      </c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R815" s="239" t="s">
        <v>439</v>
      </c>
      <c r="AT815" s="239" t="s">
        <v>351</v>
      </c>
      <c r="AU815" s="239" t="s">
        <v>85</v>
      </c>
      <c r="AY815" s="17" t="s">
        <v>349</v>
      </c>
      <c r="BE815" s="240">
        <f>IF(N815="základní",J815,0)</f>
        <v>0</v>
      </c>
      <c r="BF815" s="240">
        <f>IF(N815="snížená",J815,0)</f>
        <v>0</v>
      </c>
      <c r="BG815" s="240">
        <f>IF(N815="zákl. přenesená",J815,0)</f>
        <v>0</v>
      </c>
      <c r="BH815" s="240">
        <f>IF(N815="sníž. přenesená",J815,0)</f>
        <v>0</v>
      </c>
      <c r="BI815" s="240">
        <f>IF(N815="nulová",J815,0)</f>
        <v>0</v>
      </c>
      <c r="BJ815" s="17" t="s">
        <v>83</v>
      </c>
      <c r="BK815" s="240">
        <f>ROUND(I815*H815,2)</f>
        <v>0</v>
      </c>
      <c r="BL815" s="17" t="s">
        <v>439</v>
      </c>
      <c r="BM815" s="239" t="s">
        <v>1121</v>
      </c>
    </row>
    <row r="816" s="13" customFormat="1">
      <c r="A816" s="13"/>
      <c r="B816" s="241"/>
      <c r="C816" s="242"/>
      <c r="D816" s="243" t="s">
        <v>358</v>
      </c>
      <c r="E816" s="244" t="s">
        <v>1</v>
      </c>
      <c r="F816" s="245" t="s">
        <v>359</v>
      </c>
      <c r="G816" s="242"/>
      <c r="H816" s="244" t="s">
        <v>1</v>
      </c>
      <c r="I816" s="246"/>
      <c r="J816" s="242"/>
      <c r="K816" s="242"/>
      <c r="L816" s="247"/>
      <c r="M816" s="248"/>
      <c r="N816" s="249"/>
      <c r="O816" s="249"/>
      <c r="P816" s="249"/>
      <c r="Q816" s="249"/>
      <c r="R816" s="249"/>
      <c r="S816" s="249"/>
      <c r="T816" s="250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51" t="s">
        <v>358</v>
      </c>
      <c r="AU816" s="251" t="s">
        <v>85</v>
      </c>
      <c r="AV816" s="13" t="s">
        <v>83</v>
      </c>
      <c r="AW816" s="13" t="s">
        <v>32</v>
      </c>
      <c r="AX816" s="13" t="s">
        <v>76</v>
      </c>
      <c r="AY816" s="251" t="s">
        <v>349</v>
      </c>
    </row>
    <row r="817" s="13" customFormat="1">
      <c r="A817" s="13"/>
      <c r="B817" s="241"/>
      <c r="C817" s="242"/>
      <c r="D817" s="243" t="s">
        <v>358</v>
      </c>
      <c r="E817" s="244" t="s">
        <v>1</v>
      </c>
      <c r="F817" s="245" t="s">
        <v>1122</v>
      </c>
      <c r="G817" s="242"/>
      <c r="H817" s="244" t="s">
        <v>1</v>
      </c>
      <c r="I817" s="246"/>
      <c r="J817" s="242"/>
      <c r="K817" s="242"/>
      <c r="L817" s="247"/>
      <c r="M817" s="248"/>
      <c r="N817" s="249"/>
      <c r="O817" s="249"/>
      <c r="P817" s="249"/>
      <c r="Q817" s="249"/>
      <c r="R817" s="249"/>
      <c r="S817" s="249"/>
      <c r="T817" s="250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T817" s="251" t="s">
        <v>358</v>
      </c>
      <c r="AU817" s="251" t="s">
        <v>85</v>
      </c>
      <c r="AV817" s="13" t="s">
        <v>83</v>
      </c>
      <c r="AW817" s="13" t="s">
        <v>32</v>
      </c>
      <c r="AX817" s="13" t="s">
        <v>76</v>
      </c>
      <c r="AY817" s="251" t="s">
        <v>349</v>
      </c>
    </row>
    <row r="818" s="13" customFormat="1">
      <c r="A818" s="13"/>
      <c r="B818" s="241"/>
      <c r="C818" s="242"/>
      <c r="D818" s="243" t="s">
        <v>358</v>
      </c>
      <c r="E818" s="244" t="s">
        <v>1</v>
      </c>
      <c r="F818" s="245" t="s">
        <v>1123</v>
      </c>
      <c r="G818" s="242"/>
      <c r="H818" s="244" t="s">
        <v>1</v>
      </c>
      <c r="I818" s="246"/>
      <c r="J818" s="242"/>
      <c r="K818" s="242"/>
      <c r="L818" s="247"/>
      <c r="M818" s="248"/>
      <c r="N818" s="249"/>
      <c r="O818" s="249"/>
      <c r="P818" s="249"/>
      <c r="Q818" s="249"/>
      <c r="R818" s="249"/>
      <c r="S818" s="249"/>
      <c r="T818" s="250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T818" s="251" t="s">
        <v>358</v>
      </c>
      <c r="AU818" s="251" t="s">
        <v>85</v>
      </c>
      <c r="AV818" s="13" t="s">
        <v>83</v>
      </c>
      <c r="AW818" s="13" t="s">
        <v>32</v>
      </c>
      <c r="AX818" s="13" t="s">
        <v>76</v>
      </c>
      <c r="AY818" s="251" t="s">
        <v>349</v>
      </c>
    </row>
    <row r="819" s="14" customFormat="1">
      <c r="A819" s="14"/>
      <c r="B819" s="252"/>
      <c r="C819" s="253"/>
      <c r="D819" s="243" t="s">
        <v>358</v>
      </c>
      <c r="E819" s="254" t="s">
        <v>1</v>
      </c>
      <c r="F819" s="255" t="s">
        <v>231</v>
      </c>
      <c r="G819" s="253"/>
      <c r="H819" s="256">
        <v>9</v>
      </c>
      <c r="I819" s="257"/>
      <c r="J819" s="253"/>
      <c r="K819" s="253"/>
      <c r="L819" s="258"/>
      <c r="M819" s="259"/>
      <c r="N819" s="260"/>
      <c r="O819" s="260"/>
      <c r="P819" s="260"/>
      <c r="Q819" s="260"/>
      <c r="R819" s="260"/>
      <c r="S819" s="260"/>
      <c r="T819" s="261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T819" s="262" t="s">
        <v>358</v>
      </c>
      <c r="AU819" s="262" t="s">
        <v>85</v>
      </c>
      <c r="AV819" s="14" t="s">
        <v>85</v>
      </c>
      <c r="AW819" s="14" t="s">
        <v>32</v>
      </c>
      <c r="AX819" s="14" t="s">
        <v>83</v>
      </c>
      <c r="AY819" s="262" t="s">
        <v>349</v>
      </c>
    </row>
    <row r="820" s="2" customFormat="1" ht="24.15" customHeight="1">
      <c r="A820" s="38"/>
      <c r="B820" s="39"/>
      <c r="C820" s="228" t="s">
        <v>1124</v>
      </c>
      <c r="D820" s="228" t="s">
        <v>351</v>
      </c>
      <c r="E820" s="229" t="s">
        <v>1125</v>
      </c>
      <c r="F820" s="230" t="s">
        <v>1126</v>
      </c>
      <c r="G820" s="231" t="s">
        <v>399</v>
      </c>
      <c r="H820" s="232">
        <v>42.667000000000002</v>
      </c>
      <c r="I820" s="233"/>
      <c r="J820" s="234">
        <f>ROUND(I820*H820,2)</f>
        <v>0</v>
      </c>
      <c r="K820" s="230" t="s">
        <v>355</v>
      </c>
      <c r="L820" s="44"/>
      <c r="M820" s="235" t="s">
        <v>1</v>
      </c>
      <c r="N820" s="236" t="s">
        <v>41</v>
      </c>
      <c r="O820" s="91"/>
      <c r="P820" s="237">
        <f>O820*H820</f>
        <v>0</v>
      </c>
      <c r="Q820" s="237">
        <v>0</v>
      </c>
      <c r="R820" s="237">
        <f>Q820*H820</f>
        <v>0</v>
      </c>
      <c r="S820" s="237">
        <v>0</v>
      </c>
      <c r="T820" s="238">
        <f>S820*H820</f>
        <v>0</v>
      </c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R820" s="239" t="s">
        <v>439</v>
      </c>
      <c r="AT820" s="239" t="s">
        <v>351</v>
      </c>
      <c r="AU820" s="239" t="s">
        <v>85</v>
      </c>
      <c r="AY820" s="17" t="s">
        <v>349</v>
      </c>
      <c r="BE820" s="240">
        <f>IF(N820="základní",J820,0)</f>
        <v>0</v>
      </c>
      <c r="BF820" s="240">
        <f>IF(N820="snížená",J820,0)</f>
        <v>0</v>
      </c>
      <c r="BG820" s="240">
        <f>IF(N820="zákl. přenesená",J820,0)</f>
        <v>0</v>
      </c>
      <c r="BH820" s="240">
        <f>IF(N820="sníž. přenesená",J820,0)</f>
        <v>0</v>
      </c>
      <c r="BI820" s="240">
        <f>IF(N820="nulová",J820,0)</f>
        <v>0</v>
      </c>
      <c r="BJ820" s="17" t="s">
        <v>83</v>
      </c>
      <c r="BK820" s="240">
        <f>ROUND(I820*H820,2)</f>
        <v>0</v>
      </c>
      <c r="BL820" s="17" t="s">
        <v>439</v>
      </c>
      <c r="BM820" s="239" t="s">
        <v>1127</v>
      </c>
    </row>
    <row r="821" s="12" customFormat="1" ht="22.8" customHeight="1">
      <c r="A821" s="12"/>
      <c r="B821" s="212"/>
      <c r="C821" s="213"/>
      <c r="D821" s="214" t="s">
        <v>75</v>
      </c>
      <c r="E821" s="226" t="s">
        <v>1128</v>
      </c>
      <c r="F821" s="226" t="s">
        <v>1129</v>
      </c>
      <c r="G821" s="213"/>
      <c r="H821" s="213"/>
      <c r="I821" s="216"/>
      <c r="J821" s="227">
        <f>BK821</f>
        <v>0</v>
      </c>
      <c r="K821" s="213"/>
      <c r="L821" s="218"/>
      <c r="M821" s="219"/>
      <c r="N821" s="220"/>
      <c r="O821" s="220"/>
      <c r="P821" s="221">
        <f>SUM(P822:P866)</f>
        <v>0</v>
      </c>
      <c r="Q821" s="220"/>
      <c r="R821" s="221">
        <f>SUM(R822:R866)</f>
        <v>0.92661840000000006</v>
      </c>
      <c r="S821" s="220"/>
      <c r="T821" s="222">
        <f>SUM(T822:T866)</f>
        <v>0</v>
      </c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R821" s="223" t="s">
        <v>85</v>
      </c>
      <c r="AT821" s="224" t="s">
        <v>75</v>
      </c>
      <c r="AU821" s="224" t="s">
        <v>83</v>
      </c>
      <c r="AY821" s="223" t="s">
        <v>349</v>
      </c>
      <c r="BK821" s="225">
        <f>SUM(BK822:BK866)</f>
        <v>0</v>
      </c>
    </row>
    <row r="822" s="2" customFormat="1" ht="24.15" customHeight="1">
      <c r="A822" s="38"/>
      <c r="B822" s="39"/>
      <c r="C822" s="228" t="s">
        <v>1130</v>
      </c>
      <c r="D822" s="228" t="s">
        <v>351</v>
      </c>
      <c r="E822" s="229" t="s">
        <v>1131</v>
      </c>
      <c r="F822" s="230" t="s">
        <v>1132</v>
      </c>
      <c r="G822" s="231" t="s">
        <v>422</v>
      </c>
      <c r="H822" s="232">
        <v>82.780000000000001</v>
      </c>
      <c r="I822" s="233"/>
      <c r="J822" s="234">
        <f>ROUND(I822*H822,2)</f>
        <v>0</v>
      </c>
      <c r="K822" s="230" t="s">
        <v>355</v>
      </c>
      <c r="L822" s="44"/>
      <c r="M822" s="235" t="s">
        <v>1</v>
      </c>
      <c r="N822" s="236" t="s">
        <v>41</v>
      </c>
      <c r="O822" s="91"/>
      <c r="P822" s="237">
        <f>O822*H822</f>
        <v>0</v>
      </c>
      <c r="Q822" s="237">
        <v>0.0013799999999999999</v>
      </c>
      <c r="R822" s="237">
        <f>Q822*H822</f>
        <v>0.1142364</v>
      </c>
      <c r="S822" s="237">
        <v>0</v>
      </c>
      <c r="T822" s="238">
        <f>S822*H822</f>
        <v>0</v>
      </c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R822" s="239" t="s">
        <v>439</v>
      </c>
      <c r="AT822" s="239" t="s">
        <v>351</v>
      </c>
      <c r="AU822" s="239" t="s">
        <v>85</v>
      </c>
      <c r="AY822" s="17" t="s">
        <v>349</v>
      </c>
      <c r="BE822" s="240">
        <f>IF(N822="základní",J822,0)</f>
        <v>0</v>
      </c>
      <c r="BF822" s="240">
        <f>IF(N822="snížená",J822,0)</f>
        <v>0</v>
      </c>
      <c r="BG822" s="240">
        <f>IF(N822="zákl. přenesená",J822,0)</f>
        <v>0</v>
      </c>
      <c r="BH822" s="240">
        <f>IF(N822="sníž. přenesená",J822,0)</f>
        <v>0</v>
      </c>
      <c r="BI822" s="240">
        <f>IF(N822="nulová",J822,0)</f>
        <v>0</v>
      </c>
      <c r="BJ822" s="17" t="s">
        <v>83</v>
      </c>
      <c r="BK822" s="240">
        <f>ROUND(I822*H822,2)</f>
        <v>0</v>
      </c>
      <c r="BL822" s="17" t="s">
        <v>439</v>
      </c>
      <c r="BM822" s="239" t="s">
        <v>1133</v>
      </c>
    </row>
    <row r="823" s="13" customFormat="1">
      <c r="A823" s="13"/>
      <c r="B823" s="241"/>
      <c r="C823" s="242"/>
      <c r="D823" s="243" t="s">
        <v>358</v>
      </c>
      <c r="E823" s="244" t="s">
        <v>1</v>
      </c>
      <c r="F823" s="245" t="s">
        <v>1134</v>
      </c>
      <c r="G823" s="242"/>
      <c r="H823" s="244" t="s">
        <v>1</v>
      </c>
      <c r="I823" s="246"/>
      <c r="J823" s="242"/>
      <c r="K823" s="242"/>
      <c r="L823" s="247"/>
      <c r="M823" s="248"/>
      <c r="N823" s="249"/>
      <c r="O823" s="249"/>
      <c r="P823" s="249"/>
      <c r="Q823" s="249"/>
      <c r="R823" s="249"/>
      <c r="S823" s="249"/>
      <c r="T823" s="250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T823" s="251" t="s">
        <v>358</v>
      </c>
      <c r="AU823" s="251" t="s">
        <v>85</v>
      </c>
      <c r="AV823" s="13" t="s">
        <v>83</v>
      </c>
      <c r="AW823" s="13" t="s">
        <v>32</v>
      </c>
      <c r="AX823" s="13" t="s">
        <v>76</v>
      </c>
      <c r="AY823" s="251" t="s">
        <v>349</v>
      </c>
    </row>
    <row r="824" s="14" customFormat="1">
      <c r="A824" s="14"/>
      <c r="B824" s="252"/>
      <c r="C824" s="253"/>
      <c r="D824" s="243" t="s">
        <v>358</v>
      </c>
      <c r="E824" s="263" t="s">
        <v>1</v>
      </c>
      <c r="F824" s="254" t="s">
        <v>1135</v>
      </c>
      <c r="G824" s="253"/>
      <c r="H824" s="256">
        <v>6</v>
      </c>
      <c r="I824" s="257"/>
      <c r="J824" s="253"/>
      <c r="K824" s="253"/>
      <c r="L824" s="258"/>
      <c r="M824" s="259"/>
      <c r="N824" s="260"/>
      <c r="O824" s="260"/>
      <c r="P824" s="260"/>
      <c r="Q824" s="260"/>
      <c r="R824" s="260"/>
      <c r="S824" s="260"/>
      <c r="T824" s="261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T824" s="262" t="s">
        <v>358</v>
      </c>
      <c r="AU824" s="262" t="s">
        <v>85</v>
      </c>
      <c r="AV824" s="14" t="s">
        <v>85</v>
      </c>
      <c r="AW824" s="14" t="s">
        <v>32</v>
      </c>
      <c r="AX824" s="14" t="s">
        <v>76</v>
      </c>
      <c r="AY824" s="262" t="s">
        <v>349</v>
      </c>
    </row>
    <row r="825" s="14" customFormat="1">
      <c r="A825" s="14"/>
      <c r="B825" s="252"/>
      <c r="C825" s="253"/>
      <c r="D825" s="243" t="s">
        <v>358</v>
      </c>
      <c r="E825" s="263" t="s">
        <v>1</v>
      </c>
      <c r="F825" s="254" t="s">
        <v>1136</v>
      </c>
      <c r="G825" s="253"/>
      <c r="H825" s="256">
        <v>29.600000000000001</v>
      </c>
      <c r="I825" s="257"/>
      <c r="J825" s="253"/>
      <c r="K825" s="253"/>
      <c r="L825" s="258"/>
      <c r="M825" s="259"/>
      <c r="N825" s="260"/>
      <c r="O825" s="260"/>
      <c r="P825" s="260"/>
      <c r="Q825" s="260"/>
      <c r="R825" s="260"/>
      <c r="S825" s="260"/>
      <c r="T825" s="261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T825" s="262" t="s">
        <v>358</v>
      </c>
      <c r="AU825" s="262" t="s">
        <v>85</v>
      </c>
      <c r="AV825" s="14" t="s">
        <v>85</v>
      </c>
      <c r="AW825" s="14" t="s">
        <v>32</v>
      </c>
      <c r="AX825" s="14" t="s">
        <v>76</v>
      </c>
      <c r="AY825" s="262" t="s">
        <v>349</v>
      </c>
    </row>
    <row r="826" s="14" customFormat="1">
      <c r="A826" s="14"/>
      <c r="B826" s="252"/>
      <c r="C826" s="253"/>
      <c r="D826" s="243" t="s">
        <v>358</v>
      </c>
      <c r="E826" s="263" t="s">
        <v>1</v>
      </c>
      <c r="F826" s="254" t="s">
        <v>1137</v>
      </c>
      <c r="G826" s="253"/>
      <c r="H826" s="256">
        <v>9.6500000000000004</v>
      </c>
      <c r="I826" s="257"/>
      <c r="J826" s="253"/>
      <c r="K826" s="253"/>
      <c r="L826" s="258"/>
      <c r="M826" s="259"/>
      <c r="N826" s="260"/>
      <c r="O826" s="260"/>
      <c r="P826" s="260"/>
      <c r="Q826" s="260"/>
      <c r="R826" s="260"/>
      <c r="S826" s="260"/>
      <c r="T826" s="261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T826" s="262" t="s">
        <v>358</v>
      </c>
      <c r="AU826" s="262" t="s">
        <v>85</v>
      </c>
      <c r="AV826" s="14" t="s">
        <v>85</v>
      </c>
      <c r="AW826" s="14" t="s">
        <v>32</v>
      </c>
      <c r="AX826" s="14" t="s">
        <v>76</v>
      </c>
      <c r="AY826" s="262" t="s">
        <v>349</v>
      </c>
    </row>
    <row r="827" s="14" customFormat="1">
      <c r="A827" s="14"/>
      <c r="B827" s="252"/>
      <c r="C827" s="253"/>
      <c r="D827" s="243" t="s">
        <v>358</v>
      </c>
      <c r="E827" s="263" t="s">
        <v>1</v>
      </c>
      <c r="F827" s="254" t="s">
        <v>1138</v>
      </c>
      <c r="G827" s="253"/>
      <c r="H827" s="256">
        <v>4.5</v>
      </c>
      <c r="I827" s="257"/>
      <c r="J827" s="253"/>
      <c r="K827" s="253"/>
      <c r="L827" s="258"/>
      <c r="M827" s="259"/>
      <c r="N827" s="260"/>
      <c r="O827" s="260"/>
      <c r="P827" s="260"/>
      <c r="Q827" s="260"/>
      <c r="R827" s="260"/>
      <c r="S827" s="260"/>
      <c r="T827" s="261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T827" s="262" t="s">
        <v>358</v>
      </c>
      <c r="AU827" s="262" t="s">
        <v>85</v>
      </c>
      <c r="AV827" s="14" t="s">
        <v>85</v>
      </c>
      <c r="AW827" s="14" t="s">
        <v>32</v>
      </c>
      <c r="AX827" s="14" t="s">
        <v>76</v>
      </c>
      <c r="AY827" s="262" t="s">
        <v>349</v>
      </c>
    </row>
    <row r="828" s="14" customFormat="1">
      <c r="A828" s="14"/>
      <c r="B828" s="252"/>
      <c r="C828" s="253"/>
      <c r="D828" s="243" t="s">
        <v>358</v>
      </c>
      <c r="E828" s="263" t="s">
        <v>1</v>
      </c>
      <c r="F828" s="254" t="s">
        <v>1139</v>
      </c>
      <c r="G828" s="253"/>
      <c r="H828" s="256">
        <v>3.5</v>
      </c>
      <c r="I828" s="257"/>
      <c r="J828" s="253"/>
      <c r="K828" s="253"/>
      <c r="L828" s="258"/>
      <c r="M828" s="259"/>
      <c r="N828" s="260"/>
      <c r="O828" s="260"/>
      <c r="P828" s="260"/>
      <c r="Q828" s="260"/>
      <c r="R828" s="260"/>
      <c r="S828" s="260"/>
      <c r="T828" s="261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T828" s="262" t="s">
        <v>358</v>
      </c>
      <c r="AU828" s="262" t="s">
        <v>85</v>
      </c>
      <c r="AV828" s="14" t="s">
        <v>85</v>
      </c>
      <c r="AW828" s="14" t="s">
        <v>32</v>
      </c>
      <c r="AX828" s="14" t="s">
        <v>76</v>
      </c>
      <c r="AY828" s="262" t="s">
        <v>349</v>
      </c>
    </row>
    <row r="829" s="13" customFormat="1">
      <c r="A829" s="13"/>
      <c r="B829" s="241"/>
      <c r="C829" s="242"/>
      <c r="D829" s="243" t="s">
        <v>358</v>
      </c>
      <c r="E829" s="244" t="s">
        <v>1</v>
      </c>
      <c r="F829" s="245" t="s">
        <v>1140</v>
      </c>
      <c r="G829" s="242"/>
      <c r="H829" s="244" t="s">
        <v>1</v>
      </c>
      <c r="I829" s="246"/>
      <c r="J829" s="242"/>
      <c r="K829" s="242"/>
      <c r="L829" s="247"/>
      <c r="M829" s="248"/>
      <c r="N829" s="249"/>
      <c r="O829" s="249"/>
      <c r="P829" s="249"/>
      <c r="Q829" s="249"/>
      <c r="R829" s="249"/>
      <c r="S829" s="249"/>
      <c r="T829" s="250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T829" s="251" t="s">
        <v>358</v>
      </c>
      <c r="AU829" s="251" t="s">
        <v>85</v>
      </c>
      <c r="AV829" s="13" t="s">
        <v>83</v>
      </c>
      <c r="AW829" s="13" t="s">
        <v>32</v>
      </c>
      <c r="AX829" s="13" t="s">
        <v>76</v>
      </c>
      <c r="AY829" s="251" t="s">
        <v>349</v>
      </c>
    </row>
    <row r="830" s="14" customFormat="1">
      <c r="A830" s="14"/>
      <c r="B830" s="252"/>
      <c r="C830" s="253"/>
      <c r="D830" s="243" t="s">
        <v>358</v>
      </c>
      <c r="E830" s="263" t="s">
        <v>1</v>
      </c>
      <c r="F830" s="254" t="s">
        <v>1141</v>
      </c>
      <c r="G830" s="253"/>
      <c r="H830" s="256">
        <v>29.530000000000001</v>
      </c>
      <c r="I830" s="257"/>
      <c r="J830" s="253"/>
      <c r="K830" s="253"/>
      <c r="L830" s="258"/>
      <c r="M830" s="259"/>
      <c r="N830" s="260"/>
      <c r="O830" s="260"/>
      <c r="P830" s="260"/>
      <c r="Q830" s="260"/>
      <c r="R830" s="260"/>
      <c r="S830" s="260"/>
      <c r="T830" s="261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T830" s="262" t="s">
        <v>358</v>
      </c>
      <c r="AU830" s="262" t="s">
        <v>85</v>
      </c>
      <c r="AV830" s="14" t="s">
        <v>85</v>
      </c>
      <c r="AW830" s="14" t="s">
        <v>32</v>
      </c>
      <c r="AX830" s="14" t="s">
        <v>76</v>
      </c>
      <c r="AY830" s="262" t="s">
        <v>349</v>
      </c>
    </row>
    <row r="831" s="15" customFormat="1">
      <c r="A831" s="15"/>
      <c r="B831" s="264"/>
      <c r="C831" s="265"/>
      <c r="D831" s="243" t="s">
        <v>358</v>
      </c>
      <c r="E831" s="266" t="s">
        <v>1</v>
      </c>
      <c r="F831" s="267" t="s">
        <v>377</v>
      </c>
      <c r="G831" s="265"/>
      <c r="H831" s="268">
        <v>82.780000000000001</v>
      </c>
      <c r="I831" s="269"/>
      <c r="J831" s="265"/>
      <c r="K831" s="265"/>
      <c r="L831" s="270"/>
      <c r="M831" s="271"/>
      <c r="N831" s="272"/>
      <c r="O831" s="272"/>
      <c r="P831" s="272"/>
      <c r="Q831" s="272"/>
      <c r="R831" s="272"/>
      <c r="S831" s="272"/>
      <c r="T831" s="273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  <c r="AE831" s="15"/>
      <c r="AT831" s="274" t="s">
        <v>358</v>
      </c>
      <c r="AU831" s="274" t="s">
        <v>85</v>
      </c>
      <c r="AV831" s="15" t="s">
        <v>356</v>
      </c>
      <c r="AW831" s="15" t="s">
        <v>32</v>
      </c>
      <c r="AX831" s="15" t="s">
        <v>83</v>
      </c>
      <c r="AY831" s="274" t="s">
        <v>349</v>
      </c>
    </row>
    <row r="832" s="2" customFormat="1" ht="24.15" customHeight="1">
      <c r="A832" s="38"/>
      <c r="B832" s="39"/>
      <c r="C832" s="228" t="s">
        <v>1142</v>
      </c>
      <c r="D832" s="228" t="s">
        <v>351</v>
      </c>
      <c r="E832" s="229" t="s">
        <v>1143</v>
      </c>
      <c r="F832" s="230" t="s">
        <v>1144</v>
      </c>
      <c r="G832" s="231" t="s">
        <v>422</v>
      </c>
      <c r="H832" s="232">
        <v>24</v>
      </c>
      <c r="I832" s="233"/>
      <c r="J832" s="234">
        <f>ROUND(I832*H832,2)</f>
        <v>0</v>
      </c>
      <c r="K832" s="230" t="s">
        <v>355</v>
      </c>
      <c r="L832" s="44"/>
      <c r="M832" s="235" t="s">
        <v>1</v>
      </c>
      <c r="N832" s="236" t="s">
        <v>41</v>
      </c>
      <c r="O832" s="91"/>
      <c r="P832" s="237">
        <f>O832*H832</f>
        <v>0</v>
      </c>
      <c r="Q832" s="237">
        <v>0.00032000000000000003</v>
      </c>
      <c r="R832" s="237">
        <f>Q832*H832</f>
        <v>0.0076800000000000011</v>
      </c>
      <c r="S832" s="237">
        <v>0</v>
      </c>
      <c r="T832" s="238">
        <f>S832*H832</f>
        <v>0</v>
      </c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R832" s="239" t="s">
        <v>439</v>
      </c>
      <c r="AT832" s="239" t="s">
        <v>351</v>
      </c>
      <c r="AU832" s="239" t="s">
        <v>85</v>
      </c>
      <c r="AY832" s="17" t="s">
        <v>349</v>
      </c>
      <c r="BE832" s="240">
        <f>IF(N832="základní",J832,0)</f>
        <v>0</v>
      </c>
      <c r="BF832" s="240">
        <f>IF(N832="snížená",J832,0)</f>
        <v>0</v>
      </c>
      <c r="BG832" s="240">
        <f>IF(N832="zákl. přenesená",J832,0)</f>
        <v>0</v>
      </c>
      <c r="BH832" s="240">
        <f>IF(N832="sníž. přenesená",J832,0)</f>
        <v>0</v>
      </c>
      <c r="BI832" s="240">
        <f>IF(N832="nulová",J832,0)</f>
        <v>0</v>
      </c>
      <c r="BJ832" s="17" t="s">
        <v>83</v>
      </c>
      <c r="BK832" s="240">
        <f>ROUND(I832*H832,2)</f>
        <v>0</v>
      </c>
      <c r="BL832" s="17" t="s">
        <v>439</v>
      </c>
      <c r="BM832" s="239" t="s">
        <v>1145</v>
      </c>
    </row>
    <row r="833" s="13" customFormat="1">
      <c r="A833" s="13"/>
      <c r="B833" s="241"/>
      <c r="C833" s="242"/>
      <c r="D833" s="243" t="s">
        <v>358</v>
      </c>
      <c r="E833" s="244" t="s">
        <v>1</v>
      </c>
      <c r="F833" s="245" t="s">
        <v>1146</v>
      </c>
      <c r="G833" s="242"/>
      <c r="H833" s="244" t="s">
        <v>1</v>
      </c>
      <c r="I833" s="246"/>
      <c r="J833" s="242"/>
      <c r="K833" s="242"/>
      <c r="L833" s="247"/>
      <c r="M833" s="248"/>
      <c r="N833" s="249"/>
      <c r="O833" s="249"/>
      <c r="P833" s="249"/>
      <c r="Q833" s="249"/>
      <c r="R833" s="249"/>
      <c r="S833" s="249"/>
      <c r="T833" s="250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251" t="s">
        <v>358</v>
      </c>
      <c r="AU833" s="251" t="s">
        <v>85</v>
      </c>
      <c r="AV833" s="13" t="s">
        <v>83</v>
      </c>
      <c r="AW833" s="13" t="s">
        <v>32</v>
      </c>
      <c r="AX833" s="13" t="s">
        <v>76</v>
      </c>
      <c r="AY833" s="251" t="s">
        <v>349</v>
      </c>
    </row>
    <row r="834" s="14" customFormat="1">
      <c r="A834" s="14"/>
      <c r="B834" s="252"/>
      <c r="C834" s="253"/>
      <c r="D834" s="243" t="s">
        <v>358</v>
      </c>
      <c r="E834" s="263" t="s">
        <v>1</v>
      </c>
      <c r="F834" s="254" t="s">
        <v>1147</v>
      </c>
      <c r="G834" s="253"/>
      <c r="H834" s="256">
        <v>24</v>
      </c>
      <c r="I834" s="257"/>
      <c r="J834" s="253"/>
      <c r="K834" s="253"/>
      <c r="L834" s="258"/>
      <c r="M834" s="259"/>
      <c r="N834" s="260"/>
      <c r="O834" s="260"/>
      <c r="P834" s="260"/>
      <c r="Q834" s="260"/>
      <c r="R834" s="260"/>
      <c r="S834" s="260"/>
      <c r="T834" s="261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T834" s="262" t="s">
        <v>358</v>
      </c>
      <c r="AU834" s="262" t="s">
        <v>85</v>
      </c>
      <c r="AV834" s="14" t="s">
        <v>85</v>
      </c>
      <c r="AW834" s="14" t="s">
        <v>32</v>
      </c>
      <c r="AX834" s="14" t="s">
        <v>76</v>
      </c>
      <c r="AY834" s="262" t="s">
        <v>349</v>
      </c>
    </row>
    <row r="835" s="15" customFormat="1">
      <c r="A835" s="15"/>
      <c r="B835" s="264"/>
      <c r="C835" s="265"/>
      <c r="D835" s="243" t="s">
        <v>358</v>
      </c>
      <c r="E835" s="266" t="s">
        <v>1</v>
      </c>
      <c r="F835" s="267" t="s">
        <v>377</v>
      </c>
      <c r="G835" s="265"/>
      <c r="H835" s="268">
        <v>24</v>
      </c>
      <c r="I835" s="269"/>
      <c r="J835" s="265"/>
      <c r="K835" s="265"/>
      <c r="L835" s="270"/>
      <c r="M835" s="271"/>
      <c r="N835" s="272"/>
      <c r="O835" s="272"/>
      <c r="P835" s="272"/>
      <c r="Q835" s="272"/>
      <c r="R835" s="272"/>
      <c r="S835" s="272"/>
      <c r="T835" s="273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5"/>
      <c r="AT835" s="274" t="s">
        <v>358</v>
      </c>
      <c r="AU835" s="274" t="s">
        <v>85</v>
      </c>
      <c r="AV835" s="15" t="s">
        <v>356</v>
      </c>
      <c r="AW835" s="15" t="s">
        <v>32</v>
      </c>
      <c r="AX835" s="15" t="s">
        <v>83</v>
      </c>
      <c r="AY835" s="274" t="s">
        <v>349</v>
      </c>
    </row>
    <row r="836" s="2" customFormat="1" ht="24.15" customHeight="1">
      <c r="A836" s="38"/>
      <c r="B836" s="39"/>
      <c r="C836" s="228" t="s">
        <v>1148</v>
      </c>
      <c r="D836" s="228" t="s">
        <v>351</v>
      </c>
      <c r="E836" s="229" t="s">
        <v>1149</v>
      </c>
      <c r="F836" s="230" t="s">
        <v>1150</v>
      </c>
      <c r="G836" s="231" t="s">
        <v>422</v>
      </c>
      <c r="H836" s="232">
        <v>46.5</v>
      </c>
      <c r="I836" s="233"/>
      <c r="J836" s="234">
        <f>ROUND(I836*H836,2)</f>
        <v>0</v>
      </c>
      <c r="K836" s="230" t="s">
        <v>355</v>
      </c>
      <c r="L836" s="44"/>
      <c r="M836" s="235" t="s">
        <v>1</v>
      </c>
      <c r="N836" s="236" t="s">
        <v>41</v>
      </c>
      <c r="O836" s="91"/>
      <c r="P836" s="237">
        <f>O836*H836</f>
        <v>0</v>
      </c>
      <c r="Q836" s="237">
        <v>0.00054000000000000001</v>
      </c>
      <c r="R836" s="237">
        <f>Q836*H836</f>
        <v>0.02511</v>
      </c>
      <c r="S836" s="237">
        <v>0</v>
      </c>
      <c r="T836" s="238">
        <f>S836*H836</f>
        <v>0</v>
      </c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R836" s="239" t="s">
        <v>439</v>
      </c>
      <c r="AT836" s="239" t="s">
        <v>351</v>
      </c>
      <c r="AU836" s="239" t="s">
        <v>85</v>
      </c>
      <c r="AY836" s="17" t="s">
        <v>349</v>
      </c>
      <c r="BE836" s="240">
        <f>IF(N836="základní",J836,0)</f>
        <v>0</v>
      </c>
      <c r="BF836" s="240">
        <f>IF(N836="snížená",J836,0)</f>
        <v>0</v>
      </c>
      <c r="BG836" s="240">
        <f>IF(N836="zákl. přenesená",J836,0)</f>
        <v>0</v>
      </c>
      <c r="BH836" s="240">
        <f>IF(N836="sníž. přenesená",J836,0)</f>
        <v>0</v>
      </c>
      <c r="BI836" s="240">
        <f>IF(N836="nulová",J836,0)</f>
        <v>0</v>
      </c>
      <c r="BJ836" s="17" t="s">
        <v>83</v>
      </c>
      <c r="BK836" s="240">
        <f>ROUND(I836*H836,2)</f>
        <v>0</v>
      </c>
      <c r="BL836" s="17" t="s">
        <v>439</v>
      </c>
      <c r="BM836" s="239" t="s">
        <v>1151</v>
      </c>
    </row>
    <row r="837" s="13" customFormat="1">
      <c r="A837" s="13"/>
      <c r="B837" s="241"/>
      <c r="C837" s="242"/>
      <c r="D837" s="243" t="s">
        <v>358</v>
      </c>
      <c r="E837" s="244" t="s">
        <v>1</v>
      </c>
      <c r="F837" s="245" t="s">
        <v>1152</v>
      </c>
      <c r="G837" s="242"/>
      <c r="H837" s="244" t="s">
        <v>1</v>
      </c>
      <c r="I837" s="246"/>
      <c r="J837" s="242"/>
      <c r="K837" s="242"/>
      <c r="L837" s="247"/>
      <c r="M837" s="248"/>
      <c r="N837" s="249"/>
      <c r="O837" s="249"/>
      <c r="P837" s="249"/>
      <c r="Q837" s="249"/>
      <c r="R837" s="249"/>
      <c r="S837" s="249"/>
      <c r="T837" s="250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T837" s="251" t="s">
        <v>358</v>
      </c>
      <c r="AU837" s="251" t="s">
        <v>85</v>
      </c>
      <c r="AV837" s="13" t="s">
        <v>83</v>
      </c>
      <c r="AW837" s="13" t="s">
        <v>32</v>
      </c>
      <c r="AX837" s="13" t="s">
        <v>76</v>
      </c>
      <c r="AY837" s="251" t="s">
        <v>349</v>
      </c>
    </row>
    <row r="838" s="14" customFormat="1">
      <c r="A838" s="14"/>
      <c r="B838" s="252"/>
      <c r="C838" s="253"/>
      <c r="D838" s="243" t="s">
        <v>358</v>
      </c>
      <c r="E838" s="263" t="s">
        <v>1</v>
      </c>
      <c r="F838" s="254" t="s">
        <v>1153</v>
      </c>
      <c r="G838" s="253"/>
      <c r="H838" s="256">
        <v>46.5</v>
      </c>
      <c r="I838" s="257"/>
      <c r="J838" s="253"/>
      <c r="K838" s="253"/>
      <c r="L838" s="258"/>
      <c r="M838" s="259"/>
      <c r="N838" s="260"/>
      <c r="O838" s="260"/>
      <c r="P838" s="260"/>
      <c r="Q838" s="260"/>
      <c r="R838" s="260"/>
      <c r="S838" s="260"/>
      <c r="T838" s="261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T838" s="262" t="s">
        <v>358</v>
      </c>
      <c r="AU838" s="262" t="s">
        <v>85</v>
      </c>
      <c r="AV838" s="14" t="s">
        <v>85</v>
      </c>
      <c r="AW838" s="14" t="s">
        <v>32</v>
      </c>
      <c r="AX838" s="14" t="s">
        <v>76</v>
      </c>
      <c r="AY838" s="262" t="s">
        <v>349</v>
      </c>
    </row>
    <row r="839" s="15" customFormat="1">
      <c r="A839" s="15"/>
      <c r="B839" s="264"/>
      <c r="C839" s="265"/>
      <c r="D839" s="243" t="s">
        <v>358</v>
      </c>
      <c r="E839" s="266" t="s">
        <v>1</v>
      </c>
      <c r="F839" s="267" t="s">
        <v>377</v>
      </c>
      <c r="G839" s="265"/>
      <c r="H839" s="268">
        <v>46.5</v>
      </c>
      <c r="I839" s="269"/>
      <c r="J839" s="265"/>
      <c r="K839" s="265"/>
      <c r="L839" s="270"/>
      <c r="M839" s="271"/>
      <c r="N839" s="272"/>
      <c r="O839" s="272"/>
      <c r="P839" s="272"/>
      <c r="Q839" s="272"/>
      <c r="R839" s="272"/>
      <c r="S839" s="272"/>
      <c r="T839" s="273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5"/>
      <c r="AT839" s="274" t="s">
        <v>358</v>
      </c>
      <c r="AU839" s="274" t="s">
        <v>85</v>
      </c>
      <c r="AV839" s="15" t="s">
        <v>356</v>
      </c>
      <c r="AW839" s="15" t="s">
        <v>32</v>
      </c>
      <c r="AX839" s="15" t="s">
        <v>83</v>
      </c>
      <c r="AY839" s="274" t="s">
        <v>349</v>
      </c>
    </row>
    <row r="840" s="2" customFormat="1" ht="24.15" customHeight="1">
      <c r="A840" s="38"/>
      <c r="B840" s="39"/>
      <c r="C840" s="228" t="s">
        <v>1154</v>
      </c>
      <c r="D840" s="228" t="s">
        <v>351</v>
      </c>
      <c r="E840" s="229" t="s">
        <v>1155</v>
      </c>
      <c r="F840" s="230" t="s">
        <v>1156</v>
      </c>
      <c r="G840" s="231" t="s">
        <v>416</v>
      </c>
      <c r="H840" s="232">
        <v>2</v>
      </c>
      <c r="I840" s="233"/>
      <c r="J840" s="234">
        <f>ROUND(I840*H840,2)</f>
        <v>0</v>
      </c>
      <c r="K840" s="230" t="s">
        <v>355</v>
      </c>
      <c r="L840" s="44"/>
      <c r="M840" s="235" t="s">
        <v>1</v>
      </c>
      <c r="N840" s="236" t="s">
        <v>41</v>
      </c>
      <c r="O840" s="91"/>
      <c r="P840" s="237">
        <f>O840*H840</f>
        <v>0</v>
      </c>
      <c r="Q840" s="237">
        <v>0</v>
      </c>
      <c r="R840" s="237">
        <f>Q840*H840</f>
        <v>0</v>
      </c>
      <c r="S840" s="237">
        <v>0</v>
      </c>
      <c r="T840" s="238">
        <f>S840*H840</f>
        <v>0</v>
      </c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R840" s="239" t="s">
        <v>439</v>
      </c>
      <c r="AT840" s="239" t="s">
        <v>351</v>
      </c>
      <c r="AU840" s="239" t="s">
        <v>85</v>
      </c>
      <c r="AY840" s="17" t="s">
        <v>349</v>
      </c>
      <c r="BE840" s="240">
        <f>IF(N840="základní",J840,0)</f>
        <v>0</v>
      </c>
      <c r="BF840" s="240">
        <f>IF(N840="snížená",J840,0)</f>
        <v>0</v>
      </c>
      <c r="BG840" s="240">
        <f>IF(N840="zákl. přenesená",J840,0)</f>
        <v>0</v>
      </c>
      <c r="BH840" s="240">
        <f>IF(N840="sníž. přenesená",J840,0)</f>
        <v>0</v>
      </c>
      <c r="BI840" s="240">
        <f>IF(N840="nulová",J840,0)</f>
        <v>0</v>
      </c>
      <c r="BJ840" s="17" t="s">
        <v>83</v>
      </c>
      <c r="BK840" s="240">
        <f>ROUND(I840*H840,2)</f>
        <v>0</v>
      </c>
      <c r="BL840" s="17" t="s">
        <v>439</v>
      </c>
      <c r="BM840" s="239" t="s">
        <v>1157</v>
      </c>
    </row>
    <row r="841" s="2" customFormat="1" ht="24.15" customHeight="1">
      <c r="A841" s="38"/>
      <c r="B841" s="39"/>
      <c r="C841" s="275" t="s">
        <v>1158</v>
      </c>
      <c r="D841" s="275" t="s">
        <v>419</v>
      </c>
      <c r="E841" s="276" t="s">
        <v>1159</v>
      </c>
      <c r="F841" s="277" t="s">
        <v>1160</v>
      </c>
      <c r="G841" s="278" t="s">
        <v>416</v>
      </c>
      <c r="H841" s="279">
        <v>2</v>
      </c>
      <c r="I841" s="280"/>
      <c r="J841" s="281">
        <f>ROUND(I841*H841,2)</f>
        <v>0</v>
      </c>
      <c r="K841" s="277" t="s">
        <v>355</v>
      </c>
      <c r="L841" s="282"/>
      <c r="M841" s="283" t="s">
        <v>1</v>
      </c>
      <c r="N841" s="284" t="s">
        <v>41</v>
      </c>
      <c r="O841" s="91"/>
      <c r="P841" s="237">
        <f>O841*H841</f>
        <v>0</v>
      </c>
      <c r="Q841" s="237">
        <v>0.0055999999999999999</v>
      </c>
      <c r="R841" s="237">
        <f>Q841*H841</f>
        <v>0.0112</v>
      </c>
      <c r="S841" s="237">
        <v>0</v>
      </c>
      <c r="T841" s="238">
        <f>S841*H841</f>
        <v>0</v>
      </c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R841" s="239" t="s">
        <v>525</v>
      </c>
      <c r="AT841" s="239" t="s">
        <v>419</v>
      </c>
      <c r="AU841" s="239" t="s">
        <v>85</v>
      </c>
      <c r="AY841" s="17" t="s">
        <v>349</v>
      </c>
      <c r="BE841" s="240">
        <f>IF(N841="základní",J841,0)</f>
        <v>0</v>
      </c>
      <c r="BF841" s="240">
        <f>IF(N841="snížená",J841,0)</f>
        <v>0</v>
      </c>
      <c r="BG841" s="240">
        <f>IF(N841="zákl. přenesená",J841,0)</f>
        <v>0</v>
      </c>
      <c r="BH841" s="240">
        <f>IF(N841="sníž. přenesená",J841,0)</f>
        <v>0</v>
      </c>
      <c r="BI841" s="240">
        <f>IF(N841="nulová",J841,0)</f>
        <v>0</v>
      </c>
      <c r="BJ841" s="17" t="s">
        <v>83</v>
      </c>
      <c r="BK841" s="240">
        <f>ROUND(I841*H841,2)</f>
        <v>0</v>
      </c>
      <c r="BL841" s="17" t="s">
        <v>439</v>
      </c>
      <c r="BM841" s="239" t="s">
        <v>1161</v>
      </c>
    </row>
    <row r="842" s="2" customFormat="1" ht="33" customHeight="1">
      <c r="A842" s="38"/>
      <c r="B842" s="39"/>
      <c r="C842" s="228" t="s">
        <v>1162</v>
      </c>
      <c r="D842" s="228" t="s">
        <v>351</v>
      </c>
      <c r="E842" s="229" t="s">
        <v>1163</v>
      </c>
      <c r="F842" s="230" t="s">
        <v>1164</v>
      </c>
      <c r="G842" s="231" t="s">
        <v>422</v>
      </c>
      <c r="H842" s="232">
        <v>223.16</v>
      </c>
      <c r="I842" s="233"/>
      <c r="J842" s="234">
        <f>ROUND(I842*H842,2)</f>
        <v>0</v>
      </c>
      <c r="K842" s="230" t="s">
        <v>355</v>
      </c>
      <c r="L842" s="44"/>
      <c r="M842" s="235" t="s">
        <v>1</v>
      </c>
      <c r="N842" s="236" t="s">
        <v>41</v>
      </c>
      <c r="O842" s="91"/>
      <c r="P842" s="237">
        <f>O842*H842</f>
        <v>0</v>
      </c>
      <c r="Q842" s="237">
        <v>0.0022000000000000001</v>
      </c>
      <c r="R842" s="237">
        <f>Q842*H842</f>
        <v>0.490952</v>
      </c>
      <c r="S842" s="237">
        <v>0</v>
      </c>
      <c r="T842" s="238">
        <f>S842*H842</f>
        <v>0</v>
      </c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R842" s="239" t="s">
        <v>439</v>
      </c>
      <c r="AT842" s="239" t="s">
        <v>351</v>
      </c>
      <c r="AU842" s="239" t="s">
        <v>85</v>
      </c>
      <c r="AY842" s="17" t="s">
        <v>349</v>
      </c>
      <c r="BE842" s="240">
        <f>IF(N842="základní",J842,0)</f>
        <v>0</v>
      </c>
      <c r="BF842" s="240">
        <f>IF(N842="snížená",J842,0)</f>
        <v>0</v>
      </c>
      <c r="BG842" s="240">
        <f>IF(N842="zákl. přenesená",J842,0)</f>
        <v>0</v>
      </c>
      <c r="BH842" s="240">
        <f>IF(N842="sníž. přenesená",J842,0)</f>
        <v>0</v>
      </c>
      <c r="BI842" s="240">
        <f>IF(N842="nulová",J842,0)</f>
        <v>0</v>
      </c>
      <c r="BJ842" s="17" t="s">
        <v>83</v>
      </c>
      <c r="BK842" s="240">
        <f>ROUND(I842*H842,2)</f>
        <v>0</v>
      </c>
      <c r="BL842" s="17" t="s">
        <v>439</v>
      </c>
      <c r="BM842" s="239" t="s">
        <v>1165</v>
      </c>
    </row>
    <row r="843" s="13" customFormat="1">
      <c r="A843" s="13"/>
      <c r="B843" s="241"/>
      <c r="C843" s="242"/>
      <c r="D843" s="243" t="s">
        <v>358</v>
      </c>
      <c r="E843" s="244" t="s">
        <v>1</v>
      </c>
      <c r="F843" s="245" t="s">
        <v>1166</v>
      </c>
      <c r="G843" s="242"/>
      <c r="H843" s="244" t="s">
        <v>1</v>
      </c>
      <c r="I843" s="246"/>
      <c r="J843" s="242"/>
      <c r="K843" s="242"/>
      <c r="L843" s="247"/>
      <c r="M843" s="248"/>
      <c r="N843" s="249"/>
      <c r="O843" s="249"/>
      <c r="P843" s="249"/>
      <c r="Q843" s="249"/>
      <c r="R843" s="249"/>
      <c r="S843" s="249"/>
      <c r="T843" s="250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251" t="s">
        <v>358</v>
      </c>
      <c r="AU843" s="251" t="s">
        <v>85</v>
      </c>
      <c r="AV843" s="13" t="s">
        <v>83</v>
      </c>
      <c r="AW843" s="13" t="s">
        <v>32</v>
      </c>
      <c r="AX843" s="13" t="s">
        <v>76</v>
      </c>
      <c r="AY843" s="251" t="s">
        <v>349</v>
      </c>
    </row>
    <row r="844" s="14" customFormat="1">
      <c r="A844" s="14"/>
      <c r="B844" s="252"/>
      <c r="C844" s="253"/>
      <c r="D844" s="243" t="s">
        <v>358</v>
      </c>
      <c r="E844" s="263" t="s">
        <v>1</v>
      </c>
      <c r="F844" s="254" t="s">
        <v>1167</v>
      </c>
      <c r="G844" s="253"/>
      <c r="H844" s="256">
        <v>67.060000000000002</v>
      </c>
      <c r="I844" s="257"/>
      <c r="J844" s="253"/>
      <c r="K844" s="253"/>
      <c r="L844" s="258"/>
      <c r="M844" s="259"/>
      <c r="N844" s="260"/>
      <c r="O844" s="260"/>
      <c r="P844" s="260"/>
      <c r="Q844" s="260"/>
      <c r="R844" s="260"/>
      <c r="S844" s="260"/>
      <c r="T844" s="261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T844" s="262" t="s">
        <v>358</v>
      </c>
      <c r="AU844" s="262" t="s">
        <v>85</v>
      </c>
      <c r="AV844" s="14" t="s">
        <v>85</v>
      </c>
      <c r="AW844" s="14" t="s">
        <v>32</v>
      </c>
      <c r="AX844" s="14" t="s">
        <v>76</v>
      </c>
      <c r="AY844" s="262" t="s">
        <v>349</v>
      </c>
    </row>
    <row r="845" s="13" customFormat="1">
      <c r="A845" s="13"/>
      <c r="B845" s="241"/>
      <c r="C845" s="242"/>
      <c r="D845" s="243" t="s">
        <v>358</v>
      </c>
      <c r="E845" s="244" t="s">
        <v>1</v>
      </c>
      <c r="F845" s="245" t="s">
        <v>1168</v>
      </c>
      <c r="G845" s="242"/>
      <c r="H845" s="244" t="s">
        <v>1</v>
      </c>
      <c r="I845" s="246"/>
      <c r="J845" s="242"/>
      <c r="K845" s="242"/>
      <c r="L845" s="247"/>
      <c r="M845" s="248"/>
      <c r="N845" s="249"/>
      <c r="O845" s="249"/>
      <c r="P845" s="249"/>
      <c r="Q845" s="249"/>
      <c r="R845" s="249"/>
      <c r="S845" s="249"/>
      <c r="T845" s="250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T845" s="251" t="s">
        <v>358</v>
      </c>
      <c r="AU845" s="251" t="s">
        <v>85</v>
      </c>
      <c r="AV845" s="13" t="s">
        <v>83</v>
      </c>
      <c r="AW845" s="13" t="s">
        <v>32</v>
      </c>
      <c r="AX845" s="13" t="s">
        <v>76</v>
      </c>
      <c r="AY845" s="251" t="s">
        <v>349</v>
      </c>
    </row>
    <row r="846" s="14" customFormat="1">
      <c r="A846" s="14"/>
      <c r="B846" s="252"/>
      <c r="C846" s="253"/>
      <c r="D846" s="243" t="s">
        <v>358</v>
      </c>
      <c r="E846" s="263" t="s">
        <v>1</v>
      </c>
      <c r="F846" s="254" t="s">
        <v>1169</v>
      </c>
      <c r="G846" s="253"/>
      <c r="H846" s="256">
        <v>6.0999999999999996</v>
      </c>
      <c r="I846" s="257"/>
      <c r="J846" s="253"/>
      <c r="K846" s="253"/>
      <c r="L846" s="258"/>
      <c r="M846" s="259"/>
      <c r="N846" s="260"/>
      <c r="O846" s="260"/>
      <c r="P846" s="260"/>
      <c r="Q846" s="260"/>
      <c r="R846" s="260"/>
      <c r="S846" s="260"/>
      <c r="T846" s="261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T846" s="262" t="s">
        <v>358</v>
      </c>
      <c r="AU846" s="262" t="s">
        <v>85</v>
      </c>
      <c r="AV846" s="14" t="s">
        <v>85</v>
      </c>
      <c r="AW846" s="14" t="s">
        <v>32</v>
      </c>
      <c r="AX846" s="14" t="s">
        <v>76</v>
      </c>
      <c r="AY846" s="262" t="s">
        <v>349</v>
      </c>
    </row>
    <row r="847" s="13" customFormat="1">
      <c r="A847" s="13"/>
      <c r="B847" s="241"/>
      <c r="C847" s="242"/>
      <c r="D847" s="243" t="s">
        <v>358</v>
      </c>
      <c r="E847" s="244" t="s">
        <v>1</v>
      </c>
      <c r="F847" s="245" t="s">
        <v>1170</v>
      </c>
      <c r="G847" s="242"/>
      <c r="H847" s="244" t="s">
        <v>1</v>
      </c>
      <c r="I847" s="246"/>
      <c r="J847" s="242"/>
      <c r="K847" s="242"/>
      <c r="L847" s="247"/>
      <c r="M847" s="248"/>
      <c r="N847" s="249"/>
      <c r="O847" s="249"/>
      <c r="P847" s="249"/>
      <c r="Q847" s="249"/>
      <c r="R847" s="249"/>
      <c r="S847" s="249"/>
      <c r="T847" s="250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T847" s="251" t="s">
        <v>358</v>
      </c>
      <c r="AU847" s="251" t="s">
        <v>85</v>
      </c>
      <c r="AV847" s="13" t="s">
        <v>83</v>
      </c>
      <c r="AW847" s="13" t="s">
        <v>32</v>
      </c>
      <c r="AX847" s="13" t="s">
        <v>76</v>
      </c>
      <c r="AY847" s="251" t="s">
        <v>349</v>
      </c>
    </row>
    <row r="848" s="14" customFormat="1">
      <c r="A848" s="14"/>
      <c r="B848" s="252"/>
      <c r="C848" s="253"/>
      <c r="D848" s="243" t="s">
        <v>358</v>
      </c>
      <c r="E848" s="263" t="s">
        <v>1</v>
      </c>
      <c r="F848" s="254" t="s">
        <v>1147</v>
      </c>
      <c r="G848" s="253"/>
      <c r="H848" s="256">
        <v>24</v>
      </c>
      <c r="I848" s="257"/>
      <c r="J848" s="253"/>
      <c r="K848" s="253"/>
      <c r="L848" s="258"/>
      <c r="M848" s="259"/>
      <c r="N848" s="260"/>
      <c r="O848" s="260"/>
      <c r="P848" s="260"/>
      <c r="Q848" s="260"/>
      <c r="R848" s="260"/>
      <c r="S848" s="260"/>
      <c r="T848" s="261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T848" s="262" t="s">
        <v>358</v>
      </c>
      <c r="AU848" s="262" t="s">
        <v>85</v>
      </c>
      <c r="AV848" s="14" t="s">
        <v>85</v>
      </c>
      <c r="AW848" s="14" t="s">
        <v>32</v>
      </c>
      <c r="AX848" s="14" t="s">
        <v>76</v>
      </c>
      <c r="AY848" s="262" t="s">
        <v>349</v>
      </c>
    </row>
    <row r="849" s="13" customFormat="1">
      <c r="A849" s="13"/>
      <c r="B849" s="241"/>
      <c r="C849" s="242"/>
      <c r="D849" s="243" t="s">
        <v>358</v>
      </c>
      <c r="E849" s="244" t="s">
        <v>1</v>
      </c>
      <c r="F849" s="245" t="s">
        <v>1171</v>
      </c>
      <c r="G849" s="242"/>
      <c r="H849" s="244" t="s">
        <v>1</v>
      </c>
      <c r="I849" s="246"/>
      <c r="J849" s="242"/>
      <c r="K849" s="242"/>
      <c r="L849" s="247"/>
      <c r="M849" s="248"/>
      <c r="N849" s="249"/>
      <c r="O849" s="249"/>
      <c r="P849" s="249"/>
      <c r="Q849" s="249"/>
      <c r="R849" s="249"/>
      <c r="S849" s="249"/>
      <c r="T849" s="250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51" t="s">
        <v>358</v>
      </c>
      <c r="AU849" s="251" t="s">
        <v>85</v>
      </c>
      <c r="AV849" s="13" t="s">
        <v>83</v>
      </c>
      <c r="AW849" s="13" t="s">
        <v>32</v>
      </c>
      <c r="AX849" s="13" t="s">
        <v>76</v>
      </c>
      <c r="AY849" s="251" t="s">
        <v>349</v>
      </c>
    </row>
    <row r="850" s="14" customFormat="1">
      <c r="A850" s="14"/>
      <c r="B850" s="252"/>
      <c r="C850" s="253"/>
      <c r="D850" s="243" t="s">
        <v>358</v>
      </c>
      <c r="E850" s="263" t="s">
        <v>1</v>
      </c>
      <c r="F850" s="254" t="s">
        <v>1172</v>
      </c>
      <c r="G850" s="253"/>
      <c r="H850" s="256">
        <v>42</v>
      </c>
      <c r="I850" s="257"/>
      <c r="J850" s="253"/>
      <c r="K850" s="253"/>
      <c r="L850" s="258"/>
      <c r="M850" s="259"/>
      <c r="N850" s="260"/>
      <c r="O850" s="260"/>
      <c r="P850" s="260"/>
      <c r="Q850" s="260"/>
      <c r="R850" s="260"/>
      <c r="S850" s="260"/>
      <c r="T850" s="261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T850" s="262" t="s">
        <v>358</v>
      </c>
      <c r="AU850" s="262" t="s">
        <v>85</v>
      </c>
      <c r="AV850" s="14" t="s">
        <v>85</v>
      </c>
      <c r="AW850" s="14" t="s">
        <v>32</v>
      </c>
      <c r="AX850" s="14" t="s">
        <v>76</v>
      </c>
      <c r="AY850" s="262" t="s">
        <v>349</v>
      </c>
    </row>
    <row r="851" s="13" customFormat="1">
      <c r="A851" s="13"/>
      <c r="B851" s="241"/>
      <c r="C851" s="242"/>
      <c r="D851" s="243" t="s">
        <v>358</v>
      </c>
      <c r="E851" s="244" t="s">
        <v>1</v>
      </c>
      <c r="F851" s="245" t="s">
        <v>1173</v>
      </c>
      <c r="G851" s="242"/>
      <c r="H851" s="244" t="s">
        <v>1</v>
      </c>
      <c r="I851" s="246"/>
      <c r="J851" s="242"/>
      <c r="K851" s="242"/>
      <c r="L851" s="247"/>
      <c r="M851" s="248"/>
      <c r="N851" s="249"/>
      <c r="O851" s="249"/>
      <c r="P851" s="249"/>
      <c r="Q851" s="249"/>
      <c r="R851" s="249"/>
      <c r="S851" s="249"/>
      <c r="T851" s="250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T851" s="251" t="s">
        <v>358</v>
      </c>
      <c r="AU851" s="251" t="s">
        <v>85</v>
      </c>
      <c r="AV851" s="13" t="s">
        <v>83</v>
      </c>
      <c r="AW851" s="13" t="s">
        <v>32</v>
      </c>
      <c r="AX851" s="13" t="s">
        <v>76</v>
      </c>
      <c r="AY851" s="251" t="s">
        <v>349</v>
      </c>
    </row>
    <row r="852" s="14" customFormat="1">
      <c r="A852" s="14"/>
      <c r="B852" s="252"/>
      <c r="C852" s="253"/>
      <c r="D852" s="243" t="s">
        <v>358</v>
      </c>
      <c r="E852" s="263" t="s">
        <v>1</v>
      </c>
      <c r="F852" s="254" t="s">
        <v>1172</v>
      </c>
      <c r="G852" s="253"/>
      <c r="H852" s="256">
        <v>42</v>
      </c>
      <c r="I852" s="257"/>
      <c r="J852" s="253"/>
      <c r="K852" s="253"/>
      <c r="L852" s="258"/>
      <c r="M852" s="259"/>
      <c r="N852" s="260"/>
      <c r="O852" s="260"/>
      <c r="P852" s="260"/>
      <c r="Q852" s="260"/>
      <c r="R852" s="260"/>
      <c r="S852" s="260"/>
      <c r="T852" s="261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T852" s="262" t="s">
        <v>358</v>
      </c>
      <c r="AU852" s="262" t="s">
        <v>85</v>
      </c>
      <c r="AV852" s="14" t="s">
        <v>85</v>
      </c>
      <c r="AW852" s="14" t="s">
        <v>32</v>
      </c>
      <c r="AX852" s="14" t="s">
        <v>76</v>
      </c>
      <c r="AY852" s="262" t="s">
        <v>349</v>
      </c>
    </row>
    <row r="853" s="13" customFormat="1">
      <c r="A853" s="13"/>
      <c r="B853" s="241"/>
      <c r="C853" s="242"/>
      <c r="D853" s="243" t="s">
        <v>358</v>
      </c>
      <c r="E853" s="244" t="s">
        <v>1</v>
      </c>
      <c r="F853" s="245" t="s">
        <v>1174</v>
      </c>
      <c r="G853" s="242"/>
      <c r="H853" s="244" t="s">
        <v>1</v>
      </c>
      <c r="I853" s="246"/>
      <c r="J853" s="242"/>
      <c r="K853" s="242"/>
      <c r="L853" s="247"/>
      <c r="M853" s="248"/>
      <c r="N853" s="249"/>
      <c r="O853" s="249"/>
      <c r="P853" s="249"/>
      <c r="Q853" s="249"/>
      <c r="R853" s="249"/>
      <c r="S853" s="249"/>
      <c r="T853" s="250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51" t="s">
        <v>358</v>
      </c>
      <c r="AU853" s="251" t="s">
        <v>85</v>
      </c>
      <c r="AV853" s="13" t="s">
        <v>83</v>
      </c>
      <c r="AW853" s="13" t="s">
        <v>32</v>
      </c>
      <c r="AX853" s="13" t="s">
        <v>76</v>
      </c>
      <c r="AY853" s="251" t="s">
        <v>349</v>
      </c>
    </row>
    <row r="854" s="14" customFormat="1">
      <c r="A854" s="14"/>
      <c r="B854" s="252"/>
      <c r="C854" s="253"/>
      <c r="D854" s="243" t="s">
        <v>358</v>
      </c>
      <c r="E854" s="263" t="s">
        <v>1</v>
      </c>
      <c r="F854" s="254" t="s">
        <v>1172</v>
      </c>
      <c r="G854" s="253"/>
      <c r="H854" s="256">
        <v>42</v>
      </c>
      <c r="I854" s="257"/>
      <c r="J854" s="253"/>
      <c r="K854" s="253"/>
      <c r="L854" s="258"/>
      <c r="M854" s="259"/>
      <c r="N854" s="260"/>
      <c r="O854" s="260"/>
      <c r="P854" s="260"/>
      <c r="Q854" s="260"/>
      <c r="R854" s="260"/>
      <c r="S854" s="260"/>
      <c r="T854" s="261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T854" s="262" t="s">
        <v>358</v>
      </c>
      <c r="AU854" s="262" t="s">
        <v>85</v>
      </c>
      <c r="AV854" s="14" t="s">
        <v>85</v>
      </c>
      <c r="AW854" s="14" t="s">
        <v>32</v>
      </c>
      <c r="AX854" s="14" t="s">
        <v>76</v>
      </c>
      <c r="AY854" s="262" t="s">
        <v>349</v>
      </c>
    </row>
    <row r="855" s="15" customFormat="1">
      <c r="A855" s="15"/>
      <c r="B855" s="264"/>
      <c r="C855" s="265"/>
      <c r="D855" s="243" t="s">
        <v>358</v>
      </c>
      <c r="E855" s="266" t="s">
        <v>1</v>
      </c>
      <c r="F855" s="267" t="s">
        <v>377</v>
      </c>
      <c r="G855" s="265"/>
      <c r="H855" s="268">
        <v>223.16</v>
      </c>
      <c r="I855" s="269"/>
      <c r="J855" s="265"/>
      <c r="K855" s="265"/>
      <c r="L855" s="270"/>
      <c r="M855" s="271"/>
      <c r="N855" s="272"/>
      <c r="O855" s="272"/>
      <c r="P855" s="272"/>
      <c r="Q855" s="272"/>
      <c r="R855" s="272"/>
      <c r="S855" s="272"/>
      <c r="T855" s="273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  <c r="AE855" s="15"/>
      <c r="AT855" s="274" t="s">
        <v>358</v>
      </c>
      <c r="AU855" s="274" t="s">
        <v>85</v>
      </c>
      <c r="AV855" s="15" t="s">
        <v>356</v>
      </c>
      <c r="AW855" s="15" t="s">
        <v>32</v>
      </c>
      <c r="AX855" s="15" t="s">
        <v>83</v>
      </c>
      <c r="AY855" s="274" t="s">
        <v>349</v>
      </c>
    </row>
    <row r="856" s="2" customFormat="1" ht="33" customHeight="1">
      <c r="A856" s="38"/>
      <c r="B856" s="39"/>
      <c r="C856" s="228" t="s">
        <v>1175</v>
      </c>
      <c r="D856" s="228" t="s">
        <v>351</v>
      </c>
      <c r="E856" s="229" t="s">
        <v>1176</v>
      </c>
      <c r="F856" s="230" t="s">
        <v>1177</v>
      </c>
      <c r="G856" s="231" t="s">
        <v>422</v>
      </c>
      <c r="H856" s="232">
        <v>96</v>
      </c>
      <c r="I856" s="233"/>
      <c r="J856" s="234">
        <f>ROUND(I856*H856,2)</f>
        <v>0</v>
      </c>
      <c r="K856" s="230" t="s">
        <v>355</v>
      </c>
      <c r="L856" s="44"/>
      <c r="M856" s="235" t="s">
        <v>1</v>
      </c>
      <c r="N856" s="236" t="s">
        <v>41</v>
      </c>
      <c r="O856" s="91"/>
      <c r="P856" s="237">
        <f>O856*H856</f>
        <v>0</v>
      </c>
      <c r="Q856" s="237">
        <v>0.0028900000000000002</v>
      </c>
      <c r="R856" s="237">
        <f>Q856*H856</f>
        <v>0.27744000000000002</v>
      </c>
      <c r="S856" s="237">
        <v>0</v>
      </c>
      <c r="T856" s="238">
        <f>S856*H856</f>
        <v>0</v>
      </c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R856" s="239" t="s">
        <v>439</v>
      </c>
      <c r="AT856" s="239" t="s">
        <v>351</v>
      </c>
      <c r="AU856" s="239" t="s">
        <v>85</v>
      </c>
      <c r="AY856" s="17" t="s">
        <v>349</v>
      </c>
      <c r="BE856" s="240">
        <f>IF(N856="základní",J856,0)</f>
        <v>0</v>
      </c>
      <c r="BF856" s="240">
        <f>IF(N856="snížená",J856,0)</f>
        <v>0</v>
      </c>
      <c r="BG856" s="240">
        <f>IF(N856="zákl. přenesená",J856,0)</f>
        <v>0</v>
      </c>
      <c r="BH856" s="240">
        <f>IF(N856="sníž. přenesená",J856,0)</f>
        <v>0</v>
      </c>
      <c r="BI856" s="240">
        <f>IF(N856="nulová",J856,0)</f>
        <v>0</v>
      </c>
      <c r="BJ856" s="17" t="s">
        <v>83</v>
      </c>
      <c r="BK856" s="240">
        <f>ROUND(I856*H856,2)</f>
        <v>0</v>
      </c>
      <c r="BL856" s="17" t="s">
        <v>439</v>
      </c>
      <c r="BM856" s="239" t="s">
        <v>1178</v>
      </c>
    </row>
    <row r="857" s="13" customFormat="1">
      <c r="A857" s="13"/>
      <c r="B857" s="241"/>
      <c r="C857" s="242"/>
      <c r="D857" s="243" t="s">
        <v>358</v>
      </c>
      <c r="E857" s="244" t="s">
        <v>1</v>
      </c>
      <c r="F857" s="245" t="s">
        <v>1179</v>
      </c>
      <c r="G857" s="242"/>
      <c r="H857" s="244" t="s">
        <v>1</v>
      </c>
      <c r="I857" s="246"/>
      <c r="J857" s="242"/>
      <c r="K857" s="242"/>
      <c r="L857" s="247"/>
      <c r="M857" s="248"/>
      <c r="N857" s="249"/>
      <c r="O857" s="249"/>
      <c r="P857" s="249"/>
      <c r="Q857" s="249"/>
      <c r="R857" s="249"/>
      <c r="S857" s="249"/>
      <c r="T857" s="250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T857" s="251" t="s">
        <v>358</v>
      </c>
      <c r="AU857" s="251" t="s">
        <v>85</v>
      </c>
      <c r="AV857" s="13" t="s">
        <v>83</v>
      </c>
      <c r="AW857" s="13" t="s">
        <v>32</v>
      </c>
      <c r="AX857" s="13" t="s">
        <v>76</v>
      </c>
      <c r="AY857" s="251" t="s">
        <v>349</v>
      </c>
    </row>
    <row r="858" s="14" customFormat="1">
      <c r="A858" s="14"/>
      <c r="B858" s="252"/>
      <c r="C858" s="253"/>
      <c r="D858" s="243" t="s">
        <v>358</v>
      </c>
      <c r="E858" s="263" t="s">
        <v>1</v>
      </c>
      <c r="F858" s="254" t="s">
        <v>1147</v>
      </c>
      <c r="G858" s="253"/>
      <c r="H858" s="256">
        <v>24</v>
      </c>
      <c r="I858" s="257"/>
      <c r="J858" s="253"/>
      <c r="K858" s="253"/>
      <c r="L858" s="258"/>
      <c r="M858" s="259"/>
      <c r="N858" s="260"/>
      <c r="O858" s="260"/>
      <c r="P858" s="260"/>
      <c r="Q858" s="260"/>
      <c r="R858" s="260"/>
      <c r="S858" s="260"/>
      <c r="T858" s="261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T858" s="262" t="s">
        <v>358</v>
      </c>
      <c r="AU858" s="262" t="s">
        <v>85</v>
      </c>
      <c r="AV858" s="14" t="s">
        <v>85</v>
      </c>
      <c r="AW858" s="14" t="s">
        <v>32</v>
      </c>
      <c r="AX858" s="14" t="s">
        <v>76</v>
      </c>
      <c r="AY858" s="262" t="s">
        <v>349</v>
      </c>
    </row>
    <row r="859" s="13" customFormat="1">
      <c r="A859" s="13"/>
      <c r="B859" s="241"/>
      <c r="C859" s="242"/>
      <c r="D859" s="243" t="s">
        <v>358</v>
      </c>
      <c r="E859" s="244" t="s">
        <v>1</v>
      </c>
      <c r="F859" s="245" t="s">
        <v>1180</v>
      </c>
      <c r="G859" s="242"/>
      <c r="H859" s="244" t="s">
        <v>1</v>
      </c>
      <c r="I859" s="246"/>
      <c r="J859" s="242"/>
      <c r="K859" s="242"/>
      <c r="L859" s="247"/>
      <c r="M859" s="248"/>
      <c r="N859" s="249"/>
      <c r="O859" s="249"/>
      <c r="P859" s="249"/>
      <c r="Q859" s="249"/>
      <c r="R859" s="249"/>
      <c r="S859" s="249"/>
      <c r="T859" s="250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T859" s="251" t="s">
        <v>358</v>
      </c>
      <c r="AU859" s="251" t="s">
        <v>85</v>
      </c>
      <c r="AV859" s="13" t="s">
        <v>83</v>
      </c>
      <c r="AW859" s="13" t="s">
        <v>32</v>
      </c>
      <c r="AX859" s="13" t="s">
        <v>76</v>
      </c>
      <c r="AY859" s="251" t="s">
        <v>349</v>
      </c>
    </row>
    <row r="860" s="14" customFormat="1">
      <c r="A860" s="14"/>
      <c r="B860" s="252"/>
      <c r="C860" s="253"/>
      <c r="D860" s="243" t="s">
        <v>358</v>
      </c>
      <c r="E860" s="263" t="s">
        <v>1</v>
      </c>
      <c r="F860" s="254" t="s">
        <v>1147</v>
      </c>
      <c r="G860" s="253"/>
      <c r="H860" s="256">
        <v>24</v>
      </c>
      <c r="I860" s="257"/>
      <c r="J860" s="253"/>
      <c r="K860" s="253"/>
      <c r="L860" s="258"/>
      <c r="M860" s="259"/>
      <c r="N860" s="260"/>
      <c r="O860" s="260"/>
      <c r="P860" s="260"/>
      <c r="Q860" s="260"/>
      <c r="R860" s="260"/>
      <c r="S860" s="260"/>
      <c r="T860" s="261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T860" s="262" t="s">
        <v>358</v>
      </c>
      <c r="AU860" s="262" t="s">
        <v>85</v>
      </c>
      <c r="AV860" s="14" t="s">
        <v>85</v>
      </c>
      <c r="AW860" s="14" t="s">
        <v>32</v>
      </c>
      <c r="AX860" s="14" t="s">
        <v>76</v>
      </c>
      <c r="AY860" s="262" t="s">
        <v>349</v>
      </c>
    </row>
    <row r="861" s="13" customFormat="1">
      <c r="A861" s="13"/>
      <c r="B861" s="241"/>
      <c r="C861" s="242"/>
      <c r="D861" s="243" t="s">
        <v>358</v>
      </c>
      <c r="E861" s="244" t="s">
        <v>1</v>
      </c>
      <c r="F861" s="245" t="s">
        <v>1181</v>
      </c>
      <c r="G861" s="242"/>
      <c r="H861" s="244" t="s">
        <v>1</v>
      </c>
      <c r="I861" s="246"/>
      <c r="J861" s="242"/>
      <c r="K861" s="242"/>
      <c r="L861" s="247"/>
      <c r="M861" s="248"/>
      <c r="N861" s="249"/>
      <c r="O861" s="249"/>
      <c r="P861" s="249"/>
      <c r="Q861" s="249"/>
      <c r="R861" s="249"/>
      <c r="S861" s="249"/>
      <c r="T861" s="250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T861" s="251" t="s">
        <v>358</v>
      </c>
      <c r="AU861" s="251" t="s">
        <v>85</v>
      </c>
      <c r="AV861" s="13" t="s">
        <v>83</v>
      </c>
      <c r="AW861" s="13" t="s">
        <v>32</v>
      </c>
      <c r="AX861" s="13" t="s">
        <v>76</v>
      </c>
      <c r="AY861" s="251" t="s">
        <v>349</v>
      </c>
    </row>
    <row r="862" s="14" customFormat="1">
      <c r="A862" s="14"/>
      <c r="B862" s="252"/>
      <c r="C862" s="253"/>
      <c r="D862" s="243" t="s">
        <v>358</v>
      </c>
      <c r="E862" s="263" t="s">
        <v>1</v>
      </c>
      <c r="F862" s="254" t="s">
        <v>1147</v>
      </c>
      <c r="G862" s="253"/>
      <c r="H862" s="256">
        <v>24</v>
      </c>
      <c r="I862" s="257"/>
      <c r="J862" s="253"/>
      <c r="K862" s="253"/>
      <c r="L862" s="258"/>
      <c r="M862" s="259"/>
      <c r="N862" s="260"/>
      <c r="O862" s="260"/>
      <c r="P862" s="260"/>
      <c r="Q862" s="260"/>
      <c r="R862" s="260"/>
      <c r="S862" s="260"/>
      <c r="T862" s="261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T862" s="262" t="s">
        <v>358</v>
      </c>
      <c r="AU862" s="262" t="s">
        <v>85</v>
      </c>
      <c r="AV862" s="14" t="s">
        <v>85</v>
      </c>
      <c r="AW862" s="14" t="s">
        <v>32</v>
      </c>
      <c r="AX862" s="14" t="s">
        <v>76</v>
      </c>
      <c r="AY862" s="262" t="s">
        <v>349</v>
      </c>
    </row>
    <row r="863" s="13" customFormat="1">
      <c r="A863" s="13"/>
      <c r="B863" s="241"/>
      <c r="C863" s="242"/>
      <c r="D863" s="243" t="s">
        <v>358</v>
      </c>
      <c r="E863" s="244" t="s">
        <v>1</v>
      </c>
      <c r="F863" s="245" t="s">
        <v>1182</v>
      </c>
      <c r="G863" s="242"/>
      <c r="H863" s="244" t="s">
        <v>1</v>
      </c>
      <c r="I863" s="246"/>
      <c r="J863" s="242"/>
      <c r="K863" s="242"/>
      <c r="L863" s="247"/>
      <c r="M863" s="248"/>
      <c r="N863" s="249"/>
      <c r="O863" s="249"/>
      <c r="P863" s="249"/>
      <c r="Q863" s="249"/>
      <c r="R863" s="249"/>
      <c r="S863" s="249"/>
      <c r="T863" s="250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T863" s="251" t="s">
        <v>358</v>
      </c>
      <c r="AU863" s="251" t="s">
        <v>85</v>
      </c>
      <c r="AV863" s="13" t="s">
        <v>83</v>
      </c>
      <c r="AW863" s="13" t="s">
        <v>32</v>
      </c>
      <c r="AX863" s="13" t="s">
        <v>76</v>
      </c>
      <c r="AY863" s="251" t="s">
        <v>349</v>
      </c>
    </row>
    <row r="864" s="14" customFormat="1">
      <c r="A864" s="14"/>
      <c r="B864" s="252"/>
      <c r="C864" s="253"/>
      <c r="D864" s="243" t="s">
        <v>358</v>
      </c>
      <c r="E864" s="263" t="s">
        <v>1</v>
      </c>
      <c r="F864" s="254" t="s">
        <v>1147</v>
      </c>
      <c r="G864" s="253"/>
      <c r="H864" s="256">
        <v>24</v>
      </c>
      <c r="I864" s="257"/>
      <c r="J864" s="253"/>
      <c r="K864" s="253"/>
      <c r="L864" s="258"/>
      <c r="M864" s="259"/>
      <c r="N864" s="260"/>
      <c r="O864" s="260"/>
      <c r="P864" s="260"/>
      <c r="Q864" s="260"/>
      <c r="R864" s="260"/>
      <c r="S864" s="260"/>
      <c r="T864" s="261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T864" s="262" t="s">
        <v>358</v>
      </c>
      <c r="AU864" s="262" t="s">
        <v>85</v>
      </c>
      <c r="AV864" s="14" t="s">
        <v>85</v>
      </c>
      <c r="AW864" s="14" t="s">
        <v>32</v>
      </c>
      <c r="AX864" s="14" t="s">
        <v>76</v>
      </c>
      <c r="AY864" s="262" t="s">
        <v>349</v>
      </c>
    </row>
    <row r="865" s="15" customFormat="1">
      <c r="A865" s="15"/>
      <c r="B865" s="264"/>
      <c r="C865" s="265"/>
      <c r="D865" s="243" t="s">
        <v>358</v>
      </c>
      <c r="E865" s="266" t="s">
        <v>1</v>
      </c>
      <c r="F865" s="267" t="s">
        <v>377</v>
      </c>
      <c r="G865" s="265"/>
      <c r="H865" s="268">
        <v>96</v>
      </c>
      <c r="I865" s="269"/>
      <c r="J865" s="265"/>
      <c r="K865" s="265"/>
      <c r="L865" s="270"/>
      <c r="M865" s="271"/>
      <c r="N865" s="272"/>
      <c r="O865" s="272"/>
      <c r="P865" s="272"/>
      <c r="Q865" s="272"/>
      <c r="R865" s="272"/>
      <c r="S865" s="272"/>
      <c r="T865" s="273"/>
      <c r="U865" s="15"/>
      <c r="V865" s="15"/>
      <c r="W865" s="15"/>
      <c r="X865" s="15"/>
      <c r="Y865" s="15"/>
      <c r="Z865" s="15"/>
      <c r="AA865" s="15"/>
      <c r="AB865" s="15"/>
      <c r="AC865" s="15"/>
      <c r="AD865" s="15"/>
      <c r="AE865" s="15"/>
      <c r="AT865" s="274" t="s">
        <v>358</v>
      </c>
      <c r="AU865" s="274" t="s">
        <v>85</v>
      </c>
      <c r="AV865" s="15" t="s">
        <v>356</v>
      </c>
      <c r="AW865" s="15" t="s">
        <v>32</v>
      </c>
      <c r="AX865" s="15" t="s">
        <v>83</v>
      </c>
      <c r="AY865" s="274" t="s">
        <v>349</v>
      </c>
    </row>
    <row r="866" s="2" customFormat="1" ht="24.15" customHeight="1">
      <c r="A866" s="38"/>
      <c r="B866" s="39"/>
      <c r="C866" s="228" t="s">
        <v>1183</v>
      </c>
      <c r="D866" s="228" t="s">
        <v>351</v>
      </c>
      <c r="E866" s="229" t="s">
        <v>1184</v>
      </c>
      <c r="F866" s="230" t="s">
        <v>1185</v>
      </c>
      <c r="G866" s="231" t="s">
        <v>399</v>
      </c>
      <c r="H866" s="232">
        <v>0.92700000000000005</v>
      </c>
      <c r="I866" s="233"/>
      <c r="J866" s="234">
        <f>ROUND(I866*H866,2)</f>
        <v>0</v>
      </c>
      <c r="K866" s="230" t="s">
        <v>355</v>
      </c>
      <c r="L866" s="44"/>
      <c r="M866" s="235" t="s">
        <v>1</v>
      </c>
      <c r="N866" s="236" t="s">
        <v>41</v>
      </c>
      <c r="O866" s="91"/>
      <c r="P866" s="237">
        <f>O866*H866</f>
        <v>0</v>
      </c>
      <c r="Q866" s="237">
        <v>0</v>
      </c>
      <c r="R866" s="237">
        <f>Q866*H866</f>
        <v>0</v>
      </c>
      <c r="S866" s="237">
        <v>0</v>
      </c>
      <c r="T866" s="238">
        <f>S866*H866</f>
        <v>0</v>
      </c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R866" s="239" t="s">
        <v>439</v>
      </c>
      <c r="AT866" s="239" t="s">
        <v>351</v>
      </c>
      <c r="AU866" s="239" t="s">
        <v>85</v>
      </c>
      <c r="AY866" s="17" t="s">
        <v>349</v>
      </c>
      <c r="BE866" s="240">
        <f>IF(N866="základní",J866,0)</f>
        <v>0</v>
      </c>
      <c r="BF866" s="240">
        <f>IF(N866="snížená",J866,0)</f>
        <v>0</v>
      </c>
      <c r="BG866" s="240">
        <f>IF(N866="zákl. přenesená",J866,0)</f>
        <v>0</v>
      </c>
      <c r="BH866" s="240">
        <f>IF(N866="sníž. přenesená",J866,0)</f>
        <v>0</v>
      </c>
      <c r="BI866" s="240">
        <f>IF(N866="nulová",J866,0)</f>
        <v>0</v>
      </c>
      <c r="BJ866" s="17" t="s">
        <v>83</v>
      </c>
      <c r="BK866" s="240">
        <f>ROUND(I866*H866,2)</f>
        <v>0</v>
      </c>
      <c r="BL866" s="17" t="s">
        <v>439</v>
      </c>
      <c r="BM866" s="239" t="s">
        <v>1186</v>
      </c>
    </row>
    <row r="867" s="12" customFormat="1" ht="22.8" customHeight="1">
      <c r="A867" s="12"/>
      <c r="B867" s="212"/>
      <c r="C867" s="213"/>
      <c r="D867" s="214" t="s">
        <v>75</v>
      </c>
      <c r="E867" s="226" t="s">
        <v>1187</v>
      </c>
      <c r="F867" s="226" t="s">
        <v>1188</v>
      </c>
      <c r="G867" s="213"/>
      <c r="H867" s="213"/>
      <c r="I867" s="216"/>
      <c r="J867" s="227">
        <f>BK867</f>
        <v>0</v>
      </c>
      <c r="K867" s="213"/>
      <c r="L867" s="218"/>
      <c r="M867" s="219"/>
      <c r="N867" s="220"/>
      <c r="O867" s="220"/>
      <c r="P867" s="221">
        <f>SUM(P868:P951)</f>
        <v>0</v>
      </c>
      <c r="Q867" s="220"/>
      <c r="R867" s="221">
        <f>SUM(R868:R951)</f>
        <v>1.55850161</v>
      </c>
      <c r="S867" s="220"/>
      <c r="T867" s="222">
        <f>SUM(T868:T951)</f>
        <v>0</v>
      </c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R867" s="223" t="s">
        <v>85</v>
      </c>
      <c r="AT867" s="224" t="s">
        <v>75</v>
      </c>
      <c r="AU867" s="224" t="s">
        <v>83</v>
      </c>
      <c r="AY867" s="223" t="s">
        <v>349</v>
      </c>
      <c r="BK867" s="225">
        <f>SUM(BK868:BK951)</f>
        <v>0</v>
      </c>
    </row>
    <row r="868" s="2" customFormat="1" ht="16.5" customHeight="1">
      <c r="A868" s="38"/>
      <c r="B868" s="39"/>
      <c r="C868" s="228" t="s">
        <v>1189</v>
      </c>
      <c r="D868" s="228" t="s">
        <v>351</v>
      </c>
      <c r="E868" s="229" t="s">
        <v>1190</v>
      </c>
      <c r="F868" s="230" t="s">
        <v>1191</v>
      </c>
      <c r="G868" s="231" t="s">
        <v>1192</v>
      </c>
      <c r="H868" s="232">
        <v>1</v>
      </c>
      <c r="I868" s="233"/>
      <c r="J868" s="234">
        <f>ROUND(I868*H868,2)</f>
        <v>0</v>
      </c>
      <c r="K868" s="230" t="s">
        <v>1</v>
      </c>
      <c r="L868" s="44"/>
      <c r="M868" s="235" t="s">
        <v>1</v>
      </c>
      <c r="N868" s="236" t="s">
        <v>41</v>
      </c>
      <c r="O868" s="91"/>
      <c r="P868" s="237">
        <f>O868*H868</f>
        <v>0</v>
      </c>
      <c r="Q868" s="237">
        <v>0</v>
      </c>
      <c r="R868" s="237">
        <f>Q868*H868</f>
        <v>0</v>
      </c>
      <c r="S868" s="237">
        <v>0</v>
      </c>
      <c r="T868" s="238">
        <f>S868*H868</f>
        <v>0</v>
      </c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R868" s="239" t="s">
        <v>439</v>
      </c>
      <c r="AT868" s="239" t="s">
        <v>351</v>
      </c>
      <c r="AU868" s="239" t="s">
        <v>85</v>
      </c>
      <c r="AY868" s="17" t="s">
        <v>349</v>
      </c>
      <c r="BE868" s="240">
        <f>IF(N868="základní",J868,0)</f>
        <v>0</v>
      </c>
      <c r="BF868" s="240">
        <f>IF(N868="snížená",J868,0)</f>
        <v>0</v>
      </c>
      <c r="BG868" s="240">
        <f>IF(N868="zákl. přenesená",J868,0)</f>
        <v>0</v>
      </c>
      <c r="BH868" s="240">
        <f>IF(N868="sníž. přenesená",J868,0)</f>
        <v>0</v>
      </c>
      <c r="BI868" s="240">
        <f>IF(N868="nulová",J868,0)</f>
        <v>0</v>
      </c>
      <c r="BJ868" s="17" t="s">
        <v>83</v>
      </c>
      <c r="BK868" s="240">
        <f>ROUND(I868*H868,2)</f>
        <v>0</v>
      </c>
      <c r="BL868" s="17" t="s">
        <v>439</v>
      </c>
      <c r="BM868" s="239" t="s">
        <v>1193</v>
      </c>
    </row>
    <row r="869" s="2" customFormat="1" ht="24.15" customHeight="1">
      <c r="A869" s="38"/>
      <c r="B869" s="39"/>
      <c r="C869" s="228" t="s">
        <v>1194</v>
      </c>
      <c r="D869" s="228" t="s">
        <v>351</v>
      </c>
      <c r="E869" s="229" t="s">
        <v>1195</v>
      </c>
      <c r="F869" s="230" t="s">
        <v>1196</v>
      </c>
      <c r="G869" s="231" t="s">
        <v>354</v>
      </c>
      <c r="H869" s="232">
        <v>62.530000000000001</v>
      </c>
      <c r="I869" s="233"/>
      <c r="J869" s="234">
        <f>ROUND(I869*H869,2)</f>
        <v>0</v>
      </c>
      <c r="K869" s="230" t="s">
        <v>355</v>
      </c>
      <c r="L869" s="44"/>
      <c r="M869" s="235" t="s">
        <v>1</v>
      </c>
      <c r="N869" s="236" t="s">
        <v>41</v>
      </c>
      <c r="O869" s="91"/>
      <c r="P869" s="237">
        <f>O869*H869</f>
        <v>0</v>
      </c>
      <c r="Q869" s="237">
        <v>0</v>
      </c>
      <c r="R869" s="237">
        <f>Q869*H869</f>
        <v>0</v>
      </c>
      <c r="S869" s="237">
        <v>0</v>
      </c>
      <c r="T869" s="238">
        <f>S869*H869</f>
        <v>0</v>
      </c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R869" s="239" t="s">
        <v>439</v>
      </c>
      <c r="AT869" s="239" t="s">
        <v>351</v>
      </c>
      <c r="AU869" s="239" t="s">
        <v>85</v>
      </c>
      <c r="AY869" s="17" t="s">
        <v>349</v>
      </c>
      <c r="BE869" s="240">
        <f>IF(N869="základní",J869,0)</f>
        <v>0</v>
      </c>
      <c r="BF869" s="240">
        <f>IF(N869="snížená",J869,0)</f>
        <v>0</v>
      </c>
      <c r="BG869" s="240">
        <f>IF(N869="zákl. přenesená",J869,0)</f>
        <v>0</v>
      </c>
      <c r="BH869" s="240">
        <f>IF(N869="sníž. přenesená",J869,0)</f>
        <v>0</v>
      </c>
      <c r="BI869" s="240">
        <f>IF(N869="nulová",J869,0)</f>
        <v>0</v>
      </c>
      <c r="BJ869" s="17" t="s">
        <v>83</v>
      </c>
      <c r="BK869" s="240">
        <f>ROUND(I869*H869,2)</f>
        <v>0</v>
      </c>
      <c r="BL869" s="17" t="s">
        <v>439</v>
      </c>
      <c r="BM869" s="239" t="s">
        <v>1197</v>
      </c>
    </row>
    <row r="870" s="13" customFormat="1">
      <c r="A870" s="13"/>
      <c r="B870" s="241"/>
      <c r="C870" s="242"/>
      <c r="D870" s="243" t="s">
        <v>358</v>
      </c>
      <c r="E870" s="244" t="s">
        <v>1</v>
      </c>
      <c r="F870" s="245" t="s">
        <v>1198</v>
      </c>
      <c r="G870" s="242"/>
      <c r="H870" s="244" t="s">
        <v>1</v>
      </c>
      <c r="I870" s="246"/>
      <c r="J870" s="242"/>
      <c r="K870" s="242"/>
      <c r="L870" s="247"/>
      <c r="M870" s="248"/>
      <c r="N870" s="249"/>
      <c r="O870" s="249"/>
      <c r="P870" s="249"/>
      <c r="Q870" s="249"/>
      <c r="R870" s="249"/>
      <c r="S870" s="249"/>
      <c r="T870" s="250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T870" s="251" t="s">
        <v>358</v>
      </c>
      <c r="AU870" s="251" t="s">
        <v>85</v>
      </c>
      <c r="AV870" s="13" t="s">
        <v>83</v>
      </c>
      <c r="AW870" s="13" t="s">
        <v>32</v>
      </c>
      <c r="AX870" s="13" t="s">
        <v>76</v>
      </c>
      <c r="AY870" s="251" t="s">
        <v>349</v>
      </c>
    </row>
    <row r="871" s="14" customFormat="1">
      <c r="A871" s="14"/>
      <c r="B871" s="252"/>
      <c r="C871" s="253"/>
      <c r="D871" s="243" t="s">
        <v>358</v>
      </c>
      <c r="E871" s="263" t="s">
        <v>1</v>
      </c>
      <c r="F871" s="254" t="s">
        <v>1199</v>
      </c>
      <c r="G871" s="253"/>
      <c r="H871" s="256">
        <v>5.9400000000000004</v>
      </c>
      <c r="I871" s="257"/>
      <c r="J871" s="253"/>
      <c r="K871" s="253"/>
      <c r="L871" s="258"/>
      <c r="M871" s="259"/>
      <c r="N871" s="260"/>
      <c r="O871" s="260"/>
      <c r="P871" s="260"/>
      <c r="Q871" s="260"/>
      <c r="R871" s="260"/>
      <c r="S871" s="260"/>
      <c r="T871" s="261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T871" s="262" t="s">
        <v>358</v>
      </c>
      <c r="AU871" s="262" t="s">
        <v>85</v>
      </c>
      <c r="AV871" s="14" t="s">
        <v>85</v>
      </c>
      <c r="AW871" s="14" t="s">
        <v>32</v>
      </c>
      <c r="AX871" s="14" t="s">
        <v>76</v>
      </c>
      <c r="AY871" s="262" t="s">
        <v>349</v>
      </c>
    </row>
    <row r="872" s="14" customFormat="1">
      <c r="A872" s="14"/>
      <c r="B872" s="252"/>
      <c r="C872" s="253"/>
      <c r="D872" s="243" t="s">
        <v>358</v>
      </c>
      <c r="E872" s="263" t="s">
        <v>1</v>
      </c>
      <c r="F872" s="254" t="s">
        <v>1200</v>
      </c>
      <c r="G872" s="253"/>
      <c r="H872" s="256">
        <v>40.704000000000001</v>
      </c>
      <c r="I872" s="257"/>
      <c r="J872" s="253"/>
      <c r="K872" s="253"/>
      <c r="L872" s="258"/>
      <c r="M872" s="259"/>
      <c r="N872" s="260"/>
      <c r="O872" s="260"/>
      <c r="P872" s="260"/>
      <c r="Q872" s="260"/>
      <c r="R872" s="260"/>
      <c r="S872" s="260"/>
      <c r="T872" s="261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T872" s="262" t="s">
        <v>358</v>
      </c>
      <c r="AU872" s="262" t="s">
        <v>85</v>
      </c>
      <c r="AV872" s="14" t="s">
        <v>85</v>
      </c>
      <c r="AW872" s="14" t="s">
        <v>32</v>
      </c>
      <c r="AX872" s="14" t="s">
        <v>76</v>
      </c>
      <c r="AY872" s="262" t="s">
        <v>349</v>
      </c>
    </row>
    <row r="873" s="14" customFormat="1">
      <c r="A873" s="14"/>
      <c r="B873" s="252"/>
      <c r="C873" s="253"/>
      <c r="D873" s="243" t="s">
        <v>358</v>
      </c>
      <c r="E873" s="263" t="s">
        <v>1</v>
      </c>
      <c r="F873" s="254" t="s">
        <v>1201</v>
      </c>
      <c r="G873" s="253"/>
      <c r="H873" s="256">
        <v>9.9659999999999993</v>
      </c>
      <c r="I873" s="257"/>
      <c r="J873" s="253"/>
      <c r="K873" s="253"/>
      <c r="L873" s="258"/>
      <c r="M873" s="259"/>
      <c r="N873" s="260"/>
      <c r="O873" s="260"/>
      <c r="P873" s="260"/>
      <c r="Q873" s="260"/>
      <c r="R873" s="260"/>
      <c r="S873" s="260"/>
      <c r="T873" s="261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T873" s="262" t="s">
        <v>358</v>
      </c>
      <c r="AU873" s="262" t="s">
        <v>85</v>
      </c>
      <c r="AV873" s="14" t="s">
        <v>85</v>
      </c>
      <c r="AW873" s="14" t="s">
        <v>32</v>
      </c>
      <c r="AX873" s="14" t="s">
        <v>76</v>
      </c>
      <c r="AY873" s="262" t="s">
        <v>349</v>
      </c>
    </row>
    <row r="874" s="14" customFormat="1">
      <c r="A874" s="14"/>
      <c r="B874" s="252"/>
      <c r="C874" s="253"/>
      <c r="D874" s="243" t="s">
        <v>358</v>
      </c>
      <c r="E874" s="263" t="s">
        <v>1</v>
      </c>
      <c r="F874" s="254" t="s">
        <v>1202</v>
      </c>
      <c r="G874" s="253"/>
      <c r="H874" s="256">
        <v>3.5800000000000001</v>
      </c>
      <c r="I874" s="257"/>
      <c r="J874" s="253"/>
      <c r="K874" s="253"/>
      <c r="L874" s="258"/>
      <c r="M874" s="259"/>
      <c r="N874" s="260"/>
      <c r="O874" s="260"/>
      <c r="P874" s="260"/>
      <c r="Q874" s="260"/>
      <c r="R874" s="260"/>
      <c r="S874" s="260"/>
      <c r="T874" s="261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T874" s="262" t="s">
        <v>358</v>
      </c>
      <c r="AU874" s="262" t="s">
        <v>85</v>
      </c>
      <c r="AV874" s="14" t="s">
        <v>85</v>
      </c>
      <c r="AW874" s="14" t="s">
        <v>32</v>
      </c>
      <c r="AX874" s="14" t="s">
        <v>76</v>
      </c>
      <c r="AY874" s="262" t="s">
        <v>349</v>
      </c>
    </row>
    <row r="875" s="14" customFormat="1">
      <c r="A875" s="14"/>
      <c r="B875" s="252"/>
      <c r="C875" s="253"/>
      <c r="D875" s="243" t="s">
        <v>358</v>
      </c>
      <c r="E875" s="263" t="s">
        <v>1</v>
      </c>
      <c r="F875" s="254" t="s">
        <v>1203</v>
      </c>
      <c r="G875" s="253"/>
      <c r="H875" s="256">
        <v>2.3399999999999999</v>
      </c>
      <c r="I875" s="257"/>
      <c r="J875" s="253"/>
      <c r="K875" s="253"/>
      <c r="L875" s="258"/>
      <c r="M875" s="259"/>
      <c r="N875" s="260"/>
      <c r="O875" s="260"/>
      <c r="P875" s="260"/>
      <c r="Q875" s="260"/>
      <c r="R875" s="260"/>
      <c r="S875" s="260"/>
      <c r="T875" s="261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T875" s="262" t="s">
        <v>358</v>
      </c>
      <c r="AU875" s="262" t="s">
        <v>85</v>
      </c>
      <c r="AV875" s="14" t="s">
        <v>85</v>
      </c>
      <c r="AW875" s="14" t="s">
        <v>32</v>
      </c>
      <c r="AX875" s="14" t="s">
        <v>76</v>
      </c>
      <c r="AY875" s="262" t="s">
        <v>349</v>
      </c>
    </row>
    <row r="876" s="15" customFormat="1">
      <c r="A876" s="15"/>
      <c r="B876" s="264"/>
      <c r="C876" s="265"/>
      <c r="D876" s="243" t="s">
        <v>358</v>
      </c>
      <c r="E876" s="266" t="s">
        <v>1</v>
      </c>
      <c r="F876" s="267" t="s">
        <v>377</v>
      </c>
      <c r="G876" s="265"/>
      <c r="H876" s="268">
        <v>62.530000000000001</v>
      </c>
      <c r="I876" s="269"/>
      <c r="J876" s="265"/>
      <c r="K876" s="265"/>
      <c r="L876" s="270"/>
      <c r="M876" s="271"/>
      <c r="N876" s="272"/>
      <c r="O876" s="272"/>
      <c r="P876" s="272"/>
      <c r="Q876" s="272"/>
      <c r="R876" s="272"/>
      <c r="S876" s="272"/>
      <c r="T876" s="273"/>
      <c r="U876" s="15"/>
      <c r="V876" s="15"/>
      <c r="W876" s="15"/>
      <c r="X876" s="15"/>
      <c r="Y876" s="15"/>
      <c r="Z876" s="15"/>
      <c r="AA876" s="15"/>
      <c r="AB876" s="15"/>
      <c r="AC876" s="15"/>
      <c r="AD876" s="15"/>
      <c r="AE876" s="15"/>
      <c r="AT876" s="274" t="s">
        <v>358</v>
      </c>
      <c r="AU876" s="274" t="s">
        <v>85</v>
      </c>
      <c r="AV876" s="15" t="s">
        <v>356</v>
      </c>
      <c r="AW876" s="15" t="s">
        <v>32</v>
      </c>
      <c r="AX876" s="15" t="s">
        <v>83</v>
      </c>
      <c r="AY876" s="274" t="s">
        <v>349</v>
      </c>
    </row>
    <row r="877" s="2" customFormat="1" ht="21.75" customHeight="1">
      <c r="A877" s="38"/>
      <c r="B877" s="39"/>
      <c r="C877" s="275" t="s">
        <v>1204</v>
      </c>
      <c r="D877" s="275" t="s">
        <v>419</v>
      </c>
      <c r="E877" s="276" t="s">
        <v>1205</v>
      </c>
      <c r="F877" s="277" t="s">
        <v>1206</v>
      </c>
      <c r="G877" s="278" t="s">
        <v>354</v>
      </c>
      <c r="H877" s="279">
        <v>68.783000000000001</v>
      </c>
      <c r="I877" s="280"/>
      <c r="J877" s="281">
        <f>ROUND(I877*H877,2)</f>
        <v>0</v>
      </c>
      <c r="K877" s="277" t="s">
        <v>355</v>
      </c>
      <c r="L877" s="282"/>
      <c r="M877" s="283" t="s">
        <v>1</v>
      </c>
      <c r="N877" s="284" t="s">
        <v>41</v>
      </c>
      <c r="O877" s="91"/>
      <c r="P877" s="237">
        <f>O877*H877</f>
        <v>0</v>
      </c>
      <c r="Q877" s="237">
        <v>0.00107</v>
      </c>
      <c r="R877" s="237">
        <f>Q877*H877</f>
        <v>0.07359781</v>
      </c>
      <c r="S877" s="237">
        <v>0</v>
      </c>
      <c r="T877" s="238">
        <f>S877*H877</f>
        <v>0</v>
      </c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R877" s="239" t="s">
        <v>525</v>
      </c>
      <c r="AT877" s="239" t="s">
        <v>419</v>
      </c>
      <c r="AU877" s="239" t="s">
        <v>85</v>
      </c>
      <c r="AY877" s="17" t="s">
        <v>349</v>
      </c>
      <c r="BE877" s="240">
        <f>IF(N877="základní",J877,0)</f>
        <v>0</v>
      </c>
      <c r="BF877" s="240">
        <f>IF(N877="snížená",J877,0)</f>
        <v>0</v>
      </c>
      <c r="BG877" s="240">
        <f>IF(N877="zákl. přenesená",J877,0)</f>
        <v>0</v>
      </c>
      <c r="BH877" s="240">
        <f>IF(N877="sníž. přenesená",J877,0)</f>
        <v>0</v>
      </c>
      <c r="BI877" s="240">
        <f>IF(N877="nulová",J877,0)</f>
        <v>0</v>
      </c>
      <c r="BJ877" s="17" t="s">
        <v>83</v>
      </c>
      <c r="BK877" s="240">
        <f>ROUND(I877*H877,2)</f>
        <v>0</v>
      </c>
      <c r="BL877" s="17" t="s">
        <v>439</v>
      </c>
      <c r="BM877" s="239" t="s">
        <v>1207</v>
      </c>
    </row>
    <row r="878" s="14" customFormat="1">
      <c r="A878" s="14"/>
      <c r="B878" s="252"/>
      <c r="C878" s="253"/>
      <c r="D878" s="243" t="s">
        <v>358</v>
      </c>
      <c r="E878" s="253"/>
      <c r="F878" s="254" t="s">
        <v>1208</v>
      </c>
      <c r="G878" s="253"/>
      <c r="H878" s="256">
        <v>68.783000000000001</v>
      </c>
      <c r="I878" s="257"/>
      <c r="J878" s="253"/>
      <c r="K878" s="253"/>
      <c r="L878" s="258"/>
      <c r="M878" s="259"/>
      <c r="N878" s="260"/>
      <c r="O878" s="260"/>
      <c r="P878" s="260"/>
      <c r="Q878" s="260"/>
      <c r="R878" s="260"/>
      <c r="S878" s="260"/>
      <c r="T878" s="261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T878" s="262" t="s">
        <v>358</v>
      </c>
      <c r="AU878" s="262" t="s">
        <v>85</v>
      </c>
      <c r="AV878" s="14" t="s">
        <v>85</v>
      </c>
      <c r="AW878" s="14" t="s">
        <v>4</v>
      </c>
      <c r="AX878" s="14" t="s">
        <v>83</v>
      </c>
      <c r="AY878" s="262" t="s">
        <v>349</v>
      </c>
    </row>
    <row r="879" s="2" customFormat="1" ht="21.75" customHeight="1">
      <c r="A879" s="38"/>
      <c r="B879" s="39"/>
      <c r="C879" s="228" t="s">
        <v>1209</v>
      </c>
      <c r="D879" s="228" t="s">
        <v>351</v>
      </c>
      <c r="E879" s="229" t="s">
        <v>1210</v>
      </c>
      <c r="F879" s="230" t="s">
        <v>1211</v>
      </c>
      <c r="G879" s="231" t="s">
        <v>422</v>
      </c>
      <c r="H879" s="232">
        <v>131.31299999999999</v>
      </c>
      <c r="I879" s="233"/>
      <c r="J879" s="234">
        <f>ROUND(I879*H879,2)</f>
        <v>0</v>
      </c>
      <c r="K879" s="230" t="s">
        <v>355</v>
      </c>
      <c r="L879" s="44"/>
      <c r="M879" s="235" t="s">
        <v>1</v>
      </c>
      <c r="N879" s="236" t="s">
        <v>41</v>
      </c>
      <c r="O879" s="91"/>
      <c r="P879" s="237">
        <f>O879*H879</f>
        <v>0</v>
      </c>
      <c r="Q879" s="237">
        <v>0</v>
      </c>
      <c r="R879" s="237">
        <f>Q879*H879</f>
        <v>0</v>
      </c>
      <c r="S879" s="237">
        <v>0</v>
      </c>
      <c r="T879" s="238">
        <f>S879*H879</f>
        <v>0</v>
      </c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R879" s="239" t="s">
        <v>439</v>
      </c>
      <c r="AT879" s="239" t="s">
        <v>351</v>
      </c>
      <c r="AU879" s="239" t="s">
        <v>85</v>
      </c>
      <c r="AY879" s="17" t="s">
        <v>349</v>
      </c>
      <c r="BE879" s="240">
        <f>IF(N879="základní",J879,0)</f>
        <v>0</v>
      </c>
      <c r="BF879" s="240">
        <f>IF(N879="snížená",J879,0)</f>
        <v>0</v>
      </c>
      <c r="BG879" s="240">
        <f>IF(N879="zákl. přenesená",J879,0)</f>
        <v>0</v>
      </c>
      <c r="BH879" s="240">
        <f>IF(N879="sníž. přenesená",J879,0)</f>
        <v>0</v>
      </c>
      <c r="BI879" s="240">
        <f>IF(N879="nulová",J879,0)</f>
        <v>0</v>
      </c>
      <c r="BJ879" s="17" t="s">
        <v>83</v>
      </c>
      <c r="BK879" s="240">
        <f>ROUND(I879*H879,2)</f>
        <v>0</v>
      </c>
      <c r="BL879" s="17" t="s">
        <v>439</v>
      </c>
      <c r="BM879" s="239" t="s">
        <v>1212</v>
      </c>
    </row>
    <row r="880" s="13" customFormat="1">
      <c r="A880" s="13"/>
      <c r="B880" s="241"/>
      <c r="C880" s="242"/>
      <c r="D880" s="243" t="s">
        <v>358</v>
      </c>
      <c r="E880" s="244" t="s">
        <v>1</v>
      </c>
      <c r="F880" s="245" t="s">
        <v>1198</v>
      </c>
      <c r="G880" s="242"/>
      <c r="H880" s="244" t="s">
        <v>1</v>
      </c>
      <c r="I880" s="246"/>
      <c r="J880" s="242"/>
      <c r="K880" s="242"/>
      <c r="L880" s="247"/>
      <c r="M880" s="248"/>
      <c r="N880" s="249"/>
      <c r="O880" s="249"/>
      <c r="P880" s="249"/>
      <c r="Q880" s="249"/>
      <c r="R880" s="249"/>
      <c r="S880" s="249"/>
      <c r="T880" s="250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T880" s="251" t="s">
        <v>358</v>
      </c>
      <c r="AU880" s="251" t="s">
        <v>85</v>
      </c>
      <c r="AV880" s="13" t="s">
        <v>83</v>
      </c>
      <c r="AW880" s="13" t="s">
        <v>32</v>
      </c>
      <c r="AX880" s="13" t="s">
        <v>76</v>
      </c>
      <c r="AY880" s="251" t="s">
        <v>349</v>
      </c>
    </row>
    <row r="881" s="14" customFormat="1">
      <c r="A881" s="14"/>
      <c r="B881" s="252"/>
      <c r="C881" s="253"/>
      <c r="D881" s="243" t="s">
        <v>358</v>
      </c>
      <c r="E881" s="263" t="s">
        <v>1</v>
      </c>
      <c r="F881" s="254" t="s">
        <v>1199</v>
      </c>
      <c r="G881" s="253"/>
      <c r="H881" s="256">
        <v>5.9400000000000004</v>
      </c>
      <c r="I881" s="257"/>
      <c r="J881" s="253"/>
      <c r="K881" s="253"/>
      <c r="L881" s="258"/>
      <c r="M881" s="259"/>
      <c r="N881" s="260"/>
      <c r="O881" s="260"/>
      <c r="P881" s="260"/>
      <c r="Q881" s="260"/>
      <c r="R881" s="260"/>
      <c r="S881" s="260"/>
      <c r="T881" s="261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T881" s="262" t="s">
        <v>358</v>
      </c>
      <c r="AU881" s="262" t="s">
        <v>85</v>
      </c>
      <c r="AV881" s="14" t="s">
        <v>85</v>
      </c>
      <c r="AW881" s="14" t="s">
        <v>32</v>
      </c>
      <c r="AX881" s="14" t="s">
        <v>76</v>
      </c>
      <c r="AY881" s="262" t="s">
        <v>349</v>
      </c>
    </row>
    <row r="882" s="14" customFormat="1">
      <c r="A882" s="14"/>
      <c r="B882" s="252"/>
      <c r="C882" s="253"/>
      <c r="D882" s="243" t="s">
        <v>358</v>
      </c>
      <c r="E882" s="263" t="s">
        <v>1</v>
      </c>
      <c r="F882" s="254" t="s">
        <v>1200</v>
      </c>
      <c r="G882" s="253"/>
      <c r="H882" s="256">
        <v>40.704000000000001</v>
      </c>
      <c r="I882" s="257"/>
      <c r="J882" s="253"/>
      <c r="K882" s="253"/>
      <c r="L882" s="258"/>
      <c r="M882" s="259"/>
      <c r="N882" s="260"/>
      <c r="O882" s="260"/>
      <c r="P882" s="260"/>
      <c r="Q882" s="260"/>
      <c r="R882" s="260"/>
      <c r="S882" s="260"/>
      <c r="T882" s="261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T882" s="262" t="s">
        <v>358</v>
      </c>
      <c r="AU882" s="262" t="s">
        <v>85</v>
      </c>
      <c r="AV882" s="14" t="s">
        <v>85</v>
      </c>
      <c r="AW882" s="14" t="s">
        <v>32</v>
      </c>
      <c r="AX882" s="14" t="s">
        <v>76</v>
      </c>
      <c r="AY882" s="262" t="s">
        <v>349</v>
      </c>
    </row>
    <row r="883" s="14" customFormat="1">
      <c r="A883" s="14"/>
      <c r="B883" s="252"/>
      <c r="C883" s="253"/>
      <c r="D883" s="243" t="s">
        <v>358</v>
      </c>
      <c r="E883" s="263" t="s">
        <v>1</v>
      </c>
      <c r="F883" s="254" t="s">
        <v>1201</v>
      </c>
      <c r="G883" s="253"/>
      <c r="H883" s="256">
        <v>9.9659999999999993</v>
      </c>
      <c r="I883" s="257"/>
      <c r="J883" s="253"/>
      <c r="K883" s="253"/>
      <c r="L883" s="258"/>
      <c r="M883" s="259"/>
      <c r="N883" s="260"/>
      <c r="O883" s="260"/>
      <c r="P883" s="260"/>
      <c r="Q883" s="260"/>
      <c r="R883" s="260"/>
      <c r="S883" s="260"/>
      <c r="T883" s="261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T883" s="262" t="s">
        <v>358</v>
      </c>
      <c r="AU883" s="262" t="s">
        <v>85</v>
      </c>
      <c r="AV883" s="14" t="s">
        <v>85</v>
      </c>
      <c r="AW883" s="14" t="s">
        <v>32</v>
      </c>
      <c r="AX883" s="14" t="s">
        <v>76</v>
      </c>
      <c r="AY883" s="262" t="s">
        <v>349</v>
      </c>
    </row>
    <row r="884" s="14" customFormat="1">
      <c r="A884" s="14"/>
      <c r="B884" s="252"/>
      <c r="C884" s="253"/>
      <c r="D884" s="243" t="s">
        <v>358</v>
      </c>
      <c r="E884" s="263" t="s">
        <v>1</v>
      </c>
      <c r="F884" s="254" t="s">
        <v>1202</v>
      </c>
      <c r="G884" s="253"/>
      <c r="H884" s="256">
        <v>3.5800000000000001</v>
      </c>
      <c r="I884" s="257"/>
      <c r="J884" s="253"/>
      <c r="K884" s="253"/>
      <c r="L884" s="258"/>
      <c r="M884" s="259"/>
      <c r="N884" s="260"/>
      <c r="O884" s="260"/>
      <c r="P884" s="260"/>
      <c r="Q884" s="260"/>
      <c r="R884" s="260"/>
      <c r="S884" s="260"/>
      <c r="T884" s="261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T884" s="262" t="s">
        <v>358</v>
      </c>
      <c r="AU884" s="262" t="s">
        <v>85</v>
      </c>
      <c r="AV884" s="14" t="s">
        <v>85</v>
      </c>
      <c r="AW884" s="14" t="s">
        <v>32</v>
      </c>
      <c r="AX884" s="14" t="s">
        <v>76</v>
      </c>
      <c r="AY884" s="262" t="s">
        <v>349</v>
      </c>
    </row>
    <row r="885" s="14" customFormat="1">
      <c r="A885" s="14"/>
      <c r="B885" s="252"/>
      <c r="C885" s="253"/>
      <c r="D885" s="243" t="s">
        <v>358</v>
      </c>
      <c r="E885" s="263" t="s">
        <v>1</v>
      </c>
      <c r="F885" s="254" t="s">
        <v>1203</v>
      </c>
      <c r="G885" s="253"/>
      <c r="H885" s="256">
        <v>2.3399999999999999</v>
      </c>
      <c r="I885" s="257"/>
      <c r="J885" s="253"/>
      <c r="K885" s="253"/>
      <c r="L885" s="258"/>
      <c r="M885" s="259"/>
      <c r="N885" s="260"/>
      <c r="O885" s="260"/>
      <c r="P885" s="260"/>
      <c r="Q885" s="260"/>
      <c r="R885" s="260"/>
      <c r="S885" s="260"/>
      <c r="T885" s="261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T885" s="262" t="s">
        <v>358</v>
      </c>
      <c r="AU885" s="262" t="s">
        <v>85</v>
      </c>
      <c r="AV885" s="14" t="s">
        <v>85</v>
      </c>
      <c r="AW885" s="14" t="s">
        <v>32</v>
      </c>
      <c r="AX885" s="14" t="s">
        <v>76</v>
      </c>
      <c r="AY885" s="262" t="s">
        <v>349</v>
      </c>
    </row>
    <row r="886" s="15" customFormat="1">
      <c r="A886" s="15"/>
      <c r="B886" s="264"/>
      <c r="C886" s="265"/>
      <c r="D886" s="243" t="s">
        <v>358</v>
      </c>
      <c r="E886" s="266" t="s">
        <v>1</v>
      </c>
      <c r="F886" s="267" t="s">
        <v>377</v>
      </c>
      <c r="G886" s="265"/>
      <c r="H886" s="268">
        <v>62.530000000000001</v>
      </c>
      <c r="I886" s="269"/>
      <c r="J886" s="265"/>
      <c r="K886" s="265"/>
      <c r="L886" s="270"/>
      <c r="M886" s="271"/>
      <c r="N886" s="272"/>
      <c r="O886" s="272"/>
      <c r="P886" s="272"/>
      <c r="Q886" s="272"/>
      <c r="R886" s="272"/>
      <c r="S886" s="272"/>
      <c r="T886" s="273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  <c r="AE886" s="15"/>
      <c r="AT886" s="274" t="s">
        <v>358</v>
      </c>
      <c r="AU886" s="274" t="s">
        <v>85</v>
      </c>
      <c r="AV886" s="15" t="s">
        <v>356</v>
      </c>
      <c r="AW886" s="15" t="s">
        <v>32</v>
      </c>
      <c r="AX886" s="15" t="s">
        <v>83</v>
      </c>
      <c r="AY886" s="274" t="s">
        <v>349</v>
      </c>
    </row>
    <row r="887" s="14" customFormat="1">
      <c r="A887" s="14"/>
      <c r="B887" s="252"/>
      <c r="C887" s="253"/>
      <c r="D887" s="243" t="s">
        <v>358</v>
      </c>
      <c r="E887" s="253"/>
      <c r="F887" s="254" t="s">
        <v>1213</v>
      </c>
      <c r="G887" s="253"/>
      <c r="H887" s="256">
        <v>131.31299999999999</v>
      </c>
      <c r="I887" s="257"/>
      <c r="J887" s="253"/>
      <c r="K887" s="253"/>
      <c r="L887" s="258"/>
      <c r="M887" s="259"/>
      <c r="N887" s="260"/>
      <c r="O887" s="260"/>
      <c r="P887" s="260"/>
      <c r="Q887" s="260"/>
      <c r="R887" s="260"/>
      <c r="S887" s="260"/>
      <c r="T887" s="261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T887" s="262" t="s">
        <v>358</v>
      </c>
      <c r="AU887" s="262" t="s">
        <v>85</v>
      </c>
      <c r="AV887" s="14" t="s">
        <v>85</v>
      </c>
      <c r="AW887" s="14" t="s">
        <v>4</v>
      </c>
      <c r="AX887" s="14" t="s">
        <v>83</v>
      </c>
      <c r="AY887" s="262" t="s">
        <v>349</v>
      </c>
    </row>
    <row r="888" s="2" customFormat="1" ht="16.5" customHeight="1">
      <c r="A888" s="38"/>
      <c r="B888" s="39"/>
      <c r="C888" s="275" t="s">
        <v>1214</v>
      </c>
      <c r="D888" s="275" t="s">
        <v>419</v>
      </c>
      <c r="E888" s="276" t="s">
        <v>1215</v>
      </c>
      <c r="F888" s="277" t="s">
        <v>1216</v>
      </c>
      <c r="G888" s="278" t="s">
        <v>422</v>
      </c>
      <c r="H888" s="279">
        <v>144.44399999999999</v>
      </c>
      <c r="I888" s="280"/>
      <c r="J888" s="281">
        <f>ROUND(I888*H888,2)</f>
        <v>0</v>
      </c>
      <c r="K888" s="277" t="s">
        <v>355</v>
      </c>
      <c r="L888" s="282"/>
      <c r="M888" s="283" t="s">
        <v>1</v>
      </c>
      <c r="N888" s="284" t="s">
        <v>41</v>
      </c>
      <c r="O888" s="91"/>
      <c r="P888" s="237">
        <f>O888*H888</f>
        <v>0</v>
      </c>
      <c r="Q888" s="237">
        <v>0.0014499999999999999</v>
      </c>
      <c r="R888" s="237">
        <f>Q888*H888</f>
        <v>0.20944379999999996</v>
      </c>
      <c r="S888" s="237">
        <v>0</v>
      </c>
      <c r="T888" s="238">
        <f>S888*H888</f>
        <v>0</v>
      </c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R888" s="239" t="s">
        <v>525</v>
      </c>
      <c r="AT888" s="239" t="s">
        <v>419</v>
      </c>
      <c r="AU888" s="239" t="s">
        <v>85</v>
      </c>
      <c r="AY888" s="17" t="s">
        <v>349</v>
      </c>
      <c r="BE888" s="240">
        <f>IF(N888="základní",J888,0)</f>
        <v>0</v>
      </c>
      <c r="BF888" s="240">
        <f>IF(N888="snížená",J888,0)</f>
        <v>0</v>
      </c>
      <c r="BG888" s="240">
        <f>IF(N888="zákl. přenesená",J888,0)</f>
        <v>0</v>
      </c>
      <c r="BH888" s="240">
        <f>IF(N888="sníž. přenesená",J888,0)</f>
        <v>0</v>
      </c>
      <c r="BI888" s="240">
        <f>IF(N888="nulová",J888,0)</f>
        <v>0</v>
      </c>
      <c r="BJ888" s="17" t="s">
        <v>83</v>
      </c>
      <c r="BK888" s="240">
        <f>ROUND(I888*H888,2)</f>
        <v>0</v>
      </c>
      <c r="BL888" s="17" t="s">
        <v>439</v>
      </c>
      <c r="BM888" s="239" t="s">
        <v>1217</v>
      </c>
    </row>
    <row r="889" s="14" customFormat="1">
      <c r="A889" s="14"/>
      <c r="B889" s="252"/>
      <c r="C889" s="253"/>
      <c r="D889" s="243" t="s">
        <v>358</v>
      </c>
      <c r="E889" s="253"/>
      <c r="F889" s="254" t="s">
        <v>1218</v>
      </c>
      <c r="G889" s="253"/>
      <c r="H889" s="256">
        <v>144.44399999999999</v>
      </c>
      <c r="I889" s="257"/>
      <c r="J889" s="253"/>
      <c r="K889" s="253"/>
      <c r="L889" s="258"/>
      <c r="M889" s="259"/>
      <c r="N889" s="260"/>
      <c r="O889" s="260"/>
      <c r="P889" s="260"/>
      <c r="Q889" s="260"/>
      <c r="R889" s="260"/>
      <c r="S889" s="260"/>
      <c r="T889" s="261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T889" s="262" t="s">
        <v>358</v>
      </c>
      <c r="AU889" s="262" t="s">
        <v>85</v>
      </c>
      <c r="AV889" s="14" t="s">
        <v>85</v>
      </c>
      <c r="AW889" s="14" t="s">
        <v>4</v>
      </c>
      <c r="AX889" s="14" t="s">
        <v>83</v>
      </c>
      <c r="AY889" s="262" t="s">
        <v>349</v>
      </c>
    </row>
    <row r="890" s="2" customFormat="1" ht="24.15" customHeight="1">
      <c r="A890" s="38"/>
      <c r="B890" s="39"/>
      <c r="C890" s="228" t="s">
        <v>1219</v>
      </c>
      <c r="D890" s="228" t="s">
        <v>351</v>
      </c>
      <c r="E890" s="229" t="s">
        <v>1220</v>
      </c>
      <c r="F890" s="230" t="s">
        <v>1221</v>
      </c>
      <c r="G890" s="231" t="s">
        <v>416</v>
      </c>
      <c r="H890" s="232">
        <v>21</v>
      </c>
      <c r="I890" s="233"/>
      <c r="J890" s="234">
        <f>ROUND(I890*H890,2)</f>
        <v>0</v>
      </c>
      <c r="K890" s="230" t="s">
        <v>355</v>
      </c>
      <c r="L890" s="44"/>
      <c r="M890" s="235" t="s">
        <v>1</v>
      </c>
      <c r="N890" s="236" t="s">
        <v>41</v>
      </c>
      <c r="O890" s="91"/>
      <c r="P890" s="237">
        <f>O890*H890</f>
        <v>0</v>
      </c>
      <c r="Q890" s="237">
        <v>0</v>
      </c>
      <c r="R890" s="237">
        <f>Q890*H890</f>
        <v>0</v>
      </c>
      <c r="S890" s="237">
        <v>0</v>
      </c>
      <c r="T890" s="238">
        <f>S890*H890</f>
        <v>0</v>
      </c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R890" s="239" t="s">
        <v>439</v>
      </c>
      <c r="AT890" s="239" t="s">
        <v>351</v>
      </c>
      <c r="AU890" s="239" t="s">
        <v>85</v>
      </c>
      <c r="AY890" s="17" t="s">
        <v>349</v>
      </c>
      <c r="BE890" s="240">
        <f>IF(N890="základní",J890,0)</f>
        <v>0</v>
      </c>
      <c r="BF890" s="240">
        <f>IF(N890="snížená",J890,0)</f>
        <v>0</v>
      </c>
      <c r="BG890" s="240">
        <f>IF(N890="zákl. přenesená",J890,0)</f>
        <v>0</v>
      </c>
      <c r="BH890" s="240">
        <f>IF(N890="sníž. přenesená",J890,0)</f>
        <v>0</v>
      </c>
      <c r="BI890" s="240">
        <f>IF(N890="nulová",J890,0)</f>
        <v>0</v>
      </c>
      <c r="BJ890" s="17" t="s">
        <v>83</v>
      </c>
      <c r="BK890" s="240">
        <f>ROUND(I890*H890,2)</f>
        <v>0</v>
      </c>
      <c r="BL890" s="17" t="s">
        <v>439</v>
      </c>
      <c r="BM890" s="239" t="s">
        <v>1222</v>
      </c>
    </row>
    <row r="891" s="14" customFormat="1">
      <c r="A891" s="14"/>
      <c r="B891" s="252"/>
      <c r="C891" s="253"/>
      <c r="D891" s="243" t="s">
        <v>358</v>
      </c>
      <c r="E891" s="263" t="s">
        <v>1</v>
      </c>
      <c r="F891" s="254" t="s">
        <v>1223</v>
      </c>
      <c r="G891" s="253"/>
      <c r="H891" s="256">
        <v>21</v>
      </c>
      <c r="I891" s="257"/>
      <c r="J891" s="253"/>
      <c r="K891" s="253"/>
      <c r="L891" s="258"/>
      <c r="M891" s="259"/>
      <c r="N891" s="260"/>
      <c r="O891" s="260"/>
      <c r="P891" s="260"/>
      <c r="Q891" s="260"/>
      <c r="R891" s="260"/>
      <c r="S891" s="260"/>
      <c r="T891" s="261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T891" s="262" t="s">
        <v>358</v>
      </c>
      <c r="AU891" s="262" t="s">
        <v>85</v>
      </c>
      <c r="AV891" s="14" t="s">
        <v>85</v>
      </c>
      <c r="AW891" s="14" t="s">
        <v>32</v>
      </c>
      <c r="AX891" s="14" t="s">
        <v>76</v>
      </c>
      <c r="AY891" s="262" t="s">
        <v>349</v>
      </c>
    </row>
    <row r="892" s="15" customFormat="1">
      <c r="A892" s="15"/>
      <c r="B892" s="264"/>
      <c r="C892" s="265"/>
      <c r="D892" s="243" t="s">
        <v>358</v>
      </c>
      <c r="E892" s="266" t="s">
        <v>1</v>
      </c>
      <c r="F892" s="267" t="s">
        <v>377</v>
      </c>
      <c r="G892" s="265"/>
      <c r="H892" s="268">
        <v>21</v>
      </c>
      <c r="I892" s="269"/>
      <c r="J892" s="265"/>
      <c r="K892" s="265"/>
      <c r="L892" s="270"/>
      <c r="M892" s="271"/>
      <c r="N892" s="272"/>
      <c r="O892" s="272"/>
      <c r="P892" s="272"/>
      <c r="Q892" s="272"/>
      <c r="R892" s="272"/>
      <c r="S892" s="272"/>
      <c r="T892" s="273"/>
      <c r="U892" s="15"/>
      <c r="V892" s="15"/>
      <c r="W892" s="15"/>
      <c r="X892" s="15"/>
      <c r="Y892" s="15"/>
      <c r="Z892" s="15"/>
      <c r="AA892" s="15"/>
      <c r="AB892" s="15"/>
      <c r="AC892" s="15"/>
      <c r="AD892" s="15"/>
      <c r="AE892" s="15"/>
      <c r="AT892" s="274" t="s">
        <v>358</v>
      </c>
      <c r="AU892" s="274" t="s">
        <v>85</v>
      </c>
      <c r="AV892" s="15" t="s">
        <v>356</v>
      </c>
      <c r="AW892" s="15" t="s">
        <v>32</v>
      </c>
      <c r="AX892" s="15" t="s">
        <v>83</v>
      </c>
      <c r="AY892" s="274" t="s">
        <v>349</v>
      </c>
    </row>
    <row r="893" s="2" customFormat="1" ht="24.15" customHeight="1">
      <c r="A893" s="38"/>
      <c r="B893" s="39"/>
      <c r="C893" s="275" t="s">
        <v>1224</v>
      </c>
      <c r="D893" s="275" t="s">
        <v>419</v>
      </c>
      <c r="E893" s="276" t="s">
        <v>1225</v>
      </c>
      <c r="F893" s="277" t="s">
        <v>1226</v>
      </c>
      <c r="G893" s="278" t="s">
        <v>416</v>
      </c>
      <c r="H893" s="279">
        <v>2</v>
      </c>
      <c r="I893" s="280"/>
      <c r="J893" s="281">
        <f>ROUND(I893*H893,2)</f>
        <v>0</v>
      </c>
      <c r="K893" s="277" t="s">
        <v>355</v>
      </c>
      <c r="L893" s="282"/>
      <c r="M893" s="283" t="s">
        <v>1</v>
      </c>
      <c r="N893" s="284" t="s">
        <v>41</v>
      </c>
      <c r="O893" s="91"/>
      <c r="P893" s="237">
        <f>O893*H893</f>
        <v>0</v>
      </c>
      <c r="Q893" s="237">
        <v>0.017500000000000002</v>
      </c>
      <c r="R893" s="237">
        <f>Q893*H893</f>
        <v>0.035000000000000003</v>
      </c>
      <c r="S893" s="237">
        <v>0</v>
      </c>
      <c r="T893" s="238">
        <f>S893*H893</f>
        <v>0</v>
      </c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R893" s="239" t="s">
        <v>525</v>
      </c>
      <c r="AT893" s="239" t="s">
        <v>419</v>
      </c>
      <c r="AU893" s="239" t="s">
        <v>85</v>
      </c>
      <c r="AY893" s="17" t="s">
        <v>349</v>
      </c>
      <c r="BE893" s="240">
        <f>IF(N893="základní",J893,0)</f>
        <v>0</v>
      </c>
      <c r="BF893" s="240">
        <f>IF(N893="snížená",J893,0)</f>
        <v>0</v>
      </c>
      <c r="BG893" s="240">
        <f>IF(N893="zákl. přenesená",J893,0)</f>
        <v>0</v>
      </c>
      <c r="BH893" s="240">
        <f>IF(N893="sníž. přenesená",J893,0)</f>
        <v>0</v>
      </c>
      <c r="BI893" s="240">
        <f>IF(N893="nulová",J893,0)</f>
        <v>0</v>
      </c>
      <c r="BJ893" s="17" t="s">
        <v>83</v>
      </c>
      <c r="BK893" s="240">
        <f>ROUND(I893*H893,2)</f>
        <v>0</v>
      </c>
      <c r="BL893" s="17" t="s">
        <v>439</v>
      </c>
      <c r="BM893" s="239" t="s">
        <v>1227</v>
      </c>
    </row>
    <row r="894" s="14" customFormat="1">
      <c r="A894" s="14"/>
      <c r="B894" s="252"/>
      <c r="C894" s="253"/>
      <c r="D894" s="243" t="s">
        <v>358</v>
      </c>
      <c r="E894" s="263" t="s">
        <v>1</v>
      </c>
      <c r="F894" s="254" t="s">
        <v>85</v>
      </c>
      <c r="G894" s="253"/>
      <c r="H894" s="256">
        <v>2</v>
      </c>
      <c r="I894" s="257"/>
      <c r="J894" s="253"/>
      <c r="K894" s="253"/>
      <c r="L894" s="258"/>
      <c r="M894" s="259"/>
      <c r="N894" s="260"/>
      <c r="O894" s="260"/>
      <c r="P894" s="260"/>
      <c r="Q894" s="260"/>
      <c r="R894" s="260"/>
      <c r="S894" s="260"/>
      <c r="T894" s="261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T894" s="262" t="s">
        <v>358</v>
      </c>
      <c r="AU894" s="262" t="s">
        <v>85</v>
      </c>
      <c r="AV894" s="14" t="s">
        <v>85</v>
      </c>
      <c r="AW894" s="14" t="s">
        <v>32</v>
      </c>
      <c r="AX894" s="14" t="s">
        <v>76</v>
      </c>
      <c r="AY894" s="262" t="s">
        <v>349</v>
      </c>
    </row>
    <row r="895" s="15" customFormat="1">
      <c r="A895" s="15"/>
      <c r="B895" s="264"/>
      <c r="C895" s="265"/>
      <c r="D895" s="243" t="s">
        <v>358</v>
      </c>
      <c r="E895" s="266" t="s">
        <v>1</v>
      </c>
      <c r="F895" s="267" t="s">
        <v>377</v>
      </c>
      <c r="G895" s="265"/>
      <c r="H895" s="268">
        <v>2</v>
      </c>
      <c r="I895" s="269"/>
      <c r="J895" s="265"/>
      <c r="K895" s="265"/>
      <c r="L895" s="270"/>
      <c r="M895" s="271"/>
      <c r="N895" s="272"/>
      <c r="O895" s="272"/>
      <c r="P895" s="272"/>
      <c r="Q895" s="272"/>
      <c r="R895" s="272"/>
      <c r="S895" s="272"/>
      <c r="T895" s="273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T895" s="274" t="s">
        <v>358</v>
      </c>
      <c r="AU895" s="274" t="s">
        <v>85</v>
      </c>
      <c r="AV895" s="15" t="s">
        <v>356</v>
      </c>
      <c r="AW895" s="15" t="s">
        <v>32</v>
      </c>
      <c r="AX895" s="15" t="s">
        <v>83</v>
      </c>
      <c r="AY895" s="274" t="s">
        <v>349</v>
      </c>
    </row>
    <row r="896" s="2" customFormat="1" ht="24.15" customHeight="1">
      <c r="A896" s="38"/>
      <c r="B896" s="39"/>
      <c r="C896" s="275" t="s">
        <v>1228</v>
      </c>
      <c r="D896" s="275" t="s">
        <v>419</v>
      </c>
      <c r="E896" s="276" t="s">
        <v>1229</v>
      </c>
      <c r="F896" s="277" t="s">
        <v>1230</v>
      </c>
      <c r="G896" s="278" t="s">
        <v>416</v>
      </c>
      <c r="H896" s="279">
        <v>19</v>
      </c>
      <c r="I896" s="280"/>
      <c r="J896" s="281">
        <f>ROUND(I896*H896,2)</f>
        <v>0</v>
      </c>
      <c r="K896" s="277" t="s">
        <v>355</v>
      </c>
      <c r="L896" s="282"/>
      <c r="M896" s="283" t="s">
        <v>1</v>
      </c>
      <c r="N896" s="284" t="s">
        <v>41</v>
      </c>
      <c r="O896" s="91"/>
      <c r="P896" s="237">
        <f>O896*H896</f>
        <v>0</v>
      </c>
      <c r="Q896" s="237">
        <v>0.0195</v>
      </c>
      <c r="R896" s="237">
        <f>Q896*H896</f>
        <v>0.3705</v>
      </c>
      <c r="S896" s="237">
        <v>0</v>
      </c>
      <c r="T896" s="238">
        <f>S896*H896</f>
        <v>0</v>
      </c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R896" s="239" t="s">
        <v>525</v>
      </c>
      <c r="AT896" s="239" t="s">
        <v>419</v>
      </c>
      <c r="AU896" s="239" t="s">
        <v>85</v>
      </c>
      <c r="AY896" s="17" t="s">
        <v>349</v>
      </c>
      <c r="BE896" s="240">
        <f>IF(N896="základní",J896,0)</f>
        <v>0</v>
      </c>
      <c r="BF896" s="240">
        <f>IF(N896="snížená",J896,0)</f>
        <v>0</v>
      </c>
      <c r="BG896" s="240">
        <f>IF(N896="zákl. přenesená",J896,0)</f>
        <v>0</v>
      </c>
      <c r="BH896" s="240">
        <f>IF(N896="sníž. přenesená",J896,0)</f>
        <v>0</v>
      </c>
      <c r="BI896" s="240">
        <f>IF(N896="nulová",J896,0)</f>
        <v>0</v>
      </c>
      <c r="BJ896" s="17" t="s">
        <v>83</v>
      </c>
      <c r="BK896" s="240">
        <f>ROUND(I896*H896,2)</f>
        <v>0</v>
      </c>
      <c r="BL896" s="17" t="s">
        <v>439</v>
      </c>
      <c r="BM896" s="239" t="s">
        <v>1231</v>
      </c>
    </row>
    <row r="897" s="14" customFormat="1">
      <c r="A897" s="14"/>
      <c r="B897" s="252"/>
      <c r="C897" s="253"/>
      <c r="D897" s="243" t="s">
        <v>358</v>
      </c>
      <c r="E897" s="263" t="s">
        <v>1</v>
      </c>
      <c r="F897" s="254" t="s">
        <v>153</v>
      </c>
      <c r="G897" s="253"/>
      <c r="H897" s="256">
        <v>19</v>
      </c>
      <c r="I897" s="257"/>
      <c r="J897" s="253"/>
      <c r="K897" s="253"/>
      <c r="L897" s="258"/>
      <c r="M897" s="259"/>
      <c r="N897" s="260"/>
      <c r="O897" s="260"/>
      <c r="P897" s="260"/>
      <c r="Q897" s="260"/>
      <c r="R897" s="260"/>
      <c r="S897" s="260"/>
      <c r="T897" s="261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T897" s="262" t="s">
        <v>358</v>
      </c>
      <c r="AU897" s="262" t="s">
        <v>85</v>
      </c>
      <c r="AV897" s="14" t="s">
        <v>85</v>
      </c>
      <c r="AW897" s="14" t="s">
        <v>32</v>
      </c>
      <c r="AX897" s="14" t="s">
        <v>76</v>
      </c>
      <c r="AY897" s="262" t="s">
        <v>349</v>
      </c>
    </row>
    <row r="898" s="15" customFormat="1">
      <c r="A898" s="15"/>
      <c r="B898" s="264"/>
      <c r="C898" s="265"/>
      <c r="D898" s="243" t="s">
        <v>358</v>
      </c>
      <c r="E898" s="266" t="s">
        <v>1</v>
      </c>
      <c r="F898" s="267" t="s">
        <v>377</v>
      </c>
      <c r="G898" s="265"/>
      <c r="H898" s="268">
        <v>19</v>
      </c>
      <c r="I898" s="269"/>
      <c r="J898" s="265"/>
      <c r="K898" s="265"/>
      <c r="L898" s="270"/>
      <c r="M898" s="271"/>
      <c r="N898" s="272"/>
      <c r="O898" s="272"/>
      <c r="P898" s="272"/>
      <c r="Q898" s="272"/>
      <c r="R898" s="272"/>
      <c r="S898" s="272"/>
      <c r="T898" s="273"/>
      <c r="U898" s="15"/>
      <c r="V898" s="15"/>
      <c r="W898" s="15"/>
      <c r="X898" s="15"/>
      <c r="Y898" s="15"/>
      <c r="Z898" s="15"/>
      <c r="AA898" s="15"/>
      <c r="AB898" s="15"/>
      <c r="AC898" s="15"/>
      <c r="AD898" s="15"/>
      <c r="AE898" s="15"/>
      <c r="AT898" s="274" t="s">
        <v>358</v>
      </c>
      <c r="AU898" s="274" t="s">
        <v>85</v>
      </c>
      <c r="AV898" s="15" t="s">
        <v>356</v>
      </c>
      <c r="AW898" s="15" t="s">
        <v>32</v>
      </c>
      <c r="AX898" s="15" t="s">
        <v>83</v>
      </c>
      <c r="AY898" s="274" t="s">
        <v>349</v>
      </c>
    </row>
    <row r="899" s="2" customFormat="1" ht="24.15" customHeight="1">
      <c r="A899" s="38"/>
      <c r="B899" s="39"/>
      <c r="C899" s="228" t="s">
        <v>1232</v>
      </c>
      <c r="D899" s="228" t="s">
        <v>351</v>
      </c>
      <c r="E899" s="229" t="s">
        <v>1233</v>
      </c>
      <c r="F899" s="230" t="s">
        <v>1234</v>
      </c>
      <c r="G899" s="231" t="s">
        <v>416</v>
      </c>
      <c r="H899" s="232">
        <v>1</v>
      </c>
      <c r="I899" s="233"/>
      <c r="J899" s="234">
        <f>ROUND(I899*H899,2)</f>
        <v>0</v>
      </c>
      <c r="K899" s="230" t="s">
        <v>355</v>
      </c>
      <c r="L899" s="44"/>
      <c r="M899" s="235" t="s">
        <v>1</v>
      </c>
      <c r="N899" s="236" t="s">
        <v>41</v>
      </c>
      <c r="O899" s="91"/>
      <c r="P899" s="237">
        <f>O899*H899</f>
        <v>0</v>
      </c>
      <c r="Q899" s="237">
        <v>0</v>
      </c>
      <c r="R899" s="237">
        <f>Q899*H899</f>
        <v>0</v>
      </c>
      <c r="S899" s="237">
        <v>0</v>
      </c>
      <c r="T899" s="238">
        <f>S899*H899</f>
        <v>0</v>
      </c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R899" s="239" t="s">
        <v>439</v>
      </c>
      <c r="AT899" s="239" t="s">
        <v>351</v>
      </c>
      <c r="AU899" s="239" t="s">
        <v>85</v>
      </c>
      <c r="AY899" s="17" t="s">
        <v>349</v>
      </c>
      <c r="BE899" s="240">
        <f>IF(N899="základní",J899,0)</f>
        <v>0</v>
      </c>
      <c r="BF899" s="240">
        <f>IF(N899="snížená",J899,0)</f>
        <v>0</v>
      </c>
      <c r="BG899" s="240">
        <f>IF(N899="zákl. přenesená",J899,0)</f>
        <v>0</v>
      </c>
      <c r="BH899" s="240">
        <f>IF(N899="sníž. přenesená",J899,0)</f>
        <v>0</v>
      </c>
      <c r="BI899" s="240">
        <f>IF(N899="nulová",J899,0)</f>
        <v>0</v>
      </c>
      <c r="BJ899" s="17" t="s">
        <v>83</v>
      </c>
      <c r="BK899" s="240">
        <f>ROUND(I899*H899,2)</f>
        <v>0</v>
      </c>
      <c r="BL899" s="17" t="s">
        <v>439</v>
      </c>
      <c r="BM899" s="239" t="s">
        <v>1235</v>
      </c>
    </row>
    <row r="900" s="2" customFormat="1" ht="24.15" customHeight="1">
      <c r="A900" s="38"/>
      <c r="B900" s="39"/>
      <c r="C900" s="275" t="s">
        <v>1236</v>
      </c>
      <c r="D900" s="275" t="s">
        <v>419</v>
      </c>
      <c r="E900" s="276" t="s">
        <v>1237</v>
      </c>
      <c r="F900" s="277" t="s">
        <v>1238</v>
      </c>
      <c r="G900" s="278" t="s">
        <v>416</v>
      </c>
      <c r="H900" s="279">
        <v>1</v>
      </c>
      <c r="I900" s="280"/>
      <c r="J900" s="281">
        <f>ROUND(I900*H900,2)</f>
        <v>0</v>
      </c>
      <c r="K900" s="277" t="s">
        <v>355</v>
      </c>
      <c r="L900" s="282"/>
      <c r="M900" s="283" t="s">
        <v>1</v>
      </c>
      <c r="N900" s="284" t="s">
        <v>41</v>
      </c>
      <c r="O900" s="91"/>
      <c r="P900" s="237">
        <f>O900*H900</f>
        <v>0</v>
      </c>
      <c r="Q900" s="237">
        <v>0.020500000000000001</v>
      </c>
      <c r="R900" s="237">
        <f>Q900*H900</f>
        <v>0.020500000000000001</v>
      </c>
      <c r="S900" s="237">
        <v>0</v>
      </c>
      <c r="T900" s="238">
        <f>S900*H900</f>
        <v>0</v>
      </c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R900" s="239" t="s">
        <v>525</v>
      </c>
      <c r="AT900" s="239" t="s">
        <v>419</v>
      </c>
      <c r="AU900" s="239" t="s">
        <v>85</v>
      </c>
      <c r="AY900" s="17" t="s">
        <v>349</v>
      </c>
      <c r="BE900" s="240">
        <f>IF(N900="základní",J900,0)</f>
        <v>0</v>
      </c>
      <c r="BF900" s="240">
        <f>IF(N900="snížená",J900,0)</f>
        <v>0</v>
      </c>
      <c r="BG900" s="240">
        <f>IF(N900="zákl. přenesená",J900,0)</f>
        <v>0</v>
      </c>
      <c r="BH900" s="240">
        <f>IF(N900="sníž. přenesená",J900,0)</f>
        <v>0</v>
      </c>
      <c r="BI900" s="240">
        <f>IF(N900="nulová",J900,0)</f>
        <v>0</v>
      </c>
      <c r="BJ900" s="17" t="s">
        <v>83</v>
      </c>
      <c r="BK900" s="240">
        <f>ROUND(I900*H900,2)</f>
        <v>0</v>
      </c>
      <c r="BL900" s="17" t="s">
        <v>439</v>
      </c>
      <c r="BM900" s="239" t="s">
        <v>1239</v>
      </c>
    </row>
    <row r="901" s="2" customFormat="1" ht="24.15" customHeight="1">
      <c r="A901" s="38"/>
      <c r="B901" s="39"/>
      <c r="C901" s="228" t="s">
        <v>1240</v>
      </c>
      <c r="D901" s="228" t="s">
        <v>351</v>
      </c>
      <c r="E901" s="229" t="s">
        <v>1241</v>
      </c>
      <c r="F901" s="230" t="s">
        <v>1242</v>
      </c>
      <c r="G901" s="231" t="s">
        <v>416</v>
      </c>
      <c r="H901" s="232">
        <v>3</v>
      </c>
      <c r="I901" s="233"/>
      <c r="J901" s="234">
        <f>ROUND(I901*H901,2)</f>
        <v>0</v>
      </c>
      <c r="K901" s="230" t="s">
        <v>355</v>
      </c>
      <c r="L901" s="44"/>
      <c r="M901" s="235" t="s">
        <v>1</v>
      </c>
      <c r="N901" s="236" t="s">
        <v>41</v>
      </c>
      <c r="O901" s="91"/>
      <c r="P901" s="237">
        <f>O901*H901</f>
        <v>0</v>
      </c>
      <c r="Q901" s="237">
        <v>0</v>
      </c>
      <c r="R901" s="237">
        <f>Q901*H901</f>
        <v>0</v>
      </c>
      <c r="S901" s="237">
        <v>0</v>
      </c>
      <c r="T901" s="238">
        <f>S901*H901</f>
        <v>0</v>
      </c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R901" s="239" t="s">
        <v>439</v>
      </c>
      <c r="AT901" s="239" t="s">
        <v>351</v>
      </c>
      <c r="AU901" s="239" t="s">
        <v>85</v>
      </c>
      <c r="AY901" s="17" t="s">
        <v>349</v>
      </c>
      <c r="BE901" s="240">
        <f>IF(N901="základní",J901,0)</f>
        <v>0</v>
      </c>
      <c r="BF901" s="240">
        <f>IF(N901="snížená",J901,0)</f>
        <v>0</v>
      </c>
      <c r="BG901" s="240">
        <f>IF(N901="zákl. přenesená",J901,0)</f>
        <v>0</v>
      </c>
      <c r="BH901" s="240">
        <f>IF(N901="sníž. přenesená",J901,0)</f>
        <v>0</v>
      </c>
      <c r="BI901" s="240">
        <f>IF(N901="nulová",J901,0)</f>
        <v>0</v>
      </c>
      <c r="BJ901" s="17" t="s">
        <v>83</v>
      </c>
      <c r="BK901" s="240">
        <f>ROUND(I901*H901,2)</f>
        <v>0</v>
      </c>
      <c r="BL901" s="17" t="s">
        <v>439</v>
      </c>
      <c r="BM901" s="239" t="s">
        <v>1243</v>
      </c>
    </row>
    <row r="902" s="14" customFormat="1">
      <c r="A902" s="14"/>
      <c r="B902" s="252"/>
      <c r="C902" s="253"/>
      <c r="D902" s="243" t="s">
        <v>358</v>
      </c>
      <c r="E902" s="263" t="s">
        <v>1</v>
      </c>
      <c r="F902" s="254" t="s">
        <v>1099</v>
      </c>
      <c r="G902" s="253"/>
      <c r="H902" s="256">
        <v>3</v>
      </c>
      <c r="I902" s="257"/>
      <c r="J902" s="253"/>
      <c r="K902" s="253"/>
      <c r="L902" s="258"/>
      <c r="M902" s="259"/>
      <c r="N902" s="260"/>
      <c r="O902" s="260"/>
      <c r="P902" s="260"/>
      <c r="Q902" s="260"/>
      <c r="R902" s="260"/>
      <c r="S902" s="260"/>
      <c r="T902" s="261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T902" s="262" t="s">
        <v>358</v>
      </c>
      <c r="AU902" s="262" t="s">
        <v>85</v>
      </c>
      <c r="AV902" s="14" t="s">
        <v>85</v>
      </c>
      <c r="AW902" s="14" t="s">
        <v>32</v>
      </c>
      <c r="AX902" s="14" t="s">
        <v>76</v>
      </c>
      <c r="AY902" s="262" t="s">
        <v>349</v>
      </c>
    </row>
    <row r="903" s="15" customFormat="1">
      <c r="A903" s="15"/>
      <c r="B903" s="264"/>
      <c r="C903" s="265"/>
      <c r="D903" s="243" t="s">
        <v>358</v>
      </c>
      <c r="E903" s="266" t="s">
        <v>1</v>
      </c>
      <c r="F903" s="267" t="s">
        <v>377</v>
      </c>
      <c r="G903" s="265"/>
      <c r="H903" s="268">
        <v>3</v>
      </c>
      <c r="I903" s="269"/>
      <c r="J903" s="265"/>
      <c r="K903" s="265"/>
      <c r="L903" s="270"/>
      <c r="M903" s="271"/>
      <c r="N903" s="272"/>
      <c r="O903" s="272"/>
      <c r="P903" s="272"/>
      <c r="Q903" s="272"/>
      <c r="R903" s="272"/>
      <c r="S903" s="272"/>
      <c r="T903" s="273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  <c r="AE903" s="15"/>
      <c r="AT903" s="274" t="s">
        <v>358</v>
      </c>
      <c r="AU903" s="274" t="s">
        <v>85</v>
      </c>
      <c r="AV903" s="15" t="s">
        <v>356</v>
      </c>
      <c r="AW903" s="15" t="s">
        <v>32</v>
      </c>
      <c r="AX903" s="15" t="s">
        <v>83</v>
      </c>
      <c r="AY903" s="274" t="s">
        <v>349</v>
      </c>
    </row>
    <row r="904" s="2" customFormat="1" ht="24.15" customHeight="1">
      <c r="A904" s="38"/>
      <c r="B904" s="39"/>
      <c r="C904" s="275" t="s">
        <v>1244</v>
      </c>
      <c r="D904" s="275" t="s">
        <v>419</v>
      </c>
      <c r="E904" s="276" t="s">
        <v>1225</v>
      </c>
      <c r="F904" s="277" t="s">
        <v>1226</v>
      </c>
      <c r="G904" s="278" t="s">
        <v>416</v>
      </c>
      <c r="H904" s="279">
        <v>1</v>
      </c>
      <c r="I904" s="280"/>
      <c r="J904" s="281">
        <f>ROUND(I904*H904,2)</f>
        <v>0</v>
      </c>
      <c r="K904" s="277" t="s">
        <v>355</v>
      </c>
      <c r="L904" s="282"/>
      <c r="M904" s="283" t="s">
        <v>1</v>
      </c>
      <c r="N904" s="284" t="s">
        <v>41</v>
      </c>
      <c r="O904" s="91"/>
      <c r="P904" s="237">
        <f>O904*H904</f>
        <v>0</v>
      </c>
      <c r="Q904" s="237">
        <v>0.017500000000000002</v>
      </c>
      <c r="R904" s="237">
        <f>Q904*H904</f>
        <v>0.017500000000000002</v>
      </c>
      <c r="S904" s="237">
        <v>0</v>
      </c>
      <c r="T904" s="238">
        <f>S904*H904</f>
        <v>0</v>
      </c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R904" s="239" t="s">
        <v>525</v>
      </c>
      <c r="AT904" s="239" t="s">
        <v>419</v>
      </c>
      <c r="AU904" s="239" t="s">
        <v>85</v>
      </c>
      <c r="AY904" s="17" t="s">
        <v>349</v>
      </c>
      <c r="BE904" s="240">
        <f>IF(N904="základní",J904,0)</f>
        <v>0</v>
      </c>
      <c r="BF904" s="240">
        <f>IF(N904="snížená",J904,0)</f>
        <v>0</v>
      </c>
      <c r="BG904" s="240">
        <f>IF(N904="zákl. přenesená",J904,0)</f>
        <v>0</v>
      </c>
      <c r="BH904" s="240">
        <f>IF(N904="sníž. přenesená",J904,0)</f>
        <v>0</v>
      </c>
      <c r="BI904" s="240">
        <f>IF(N904="nulová",J904,0)</f>
        <v>0</v>
      </c>
      <c r="BJ904" s="17" t="s">
        <v>83</v>
      </c>
      <c r="BK904" s="240">
        <f>ROUND(I904*H904,2)</f>
        <v>0</v>
      </c>
      <c r="BL904" s="17" t="s">
        <v>439</v>
      </c>
      <c r="BM904" s="239" t="s">
        <v>1245</v>
      </c>
    </row>
    <row r="905" s="2" customFormat="1" ht="24.15" customHeight="1">
      <c r="A905" s="38"/>
      <c r="B905" s="39"/>
      <c r="C905" s="275" t="s">
        <v>1246</v>
      </c>
      <c r="D905" s="275" t="s">
        <v>419</v>
      </c>
      <c r="E905" s="276" t="s">
        <v>1229</v>
      </c>
      <c r="F905" s="277" t="s">
        <v>1230</v>
      </c>
      <c r="G905" s="278" t="s">
        <v>416</v>
      </c>
      <c r="H905" s="279">
        <v>2</v>
      </c>
      <c r="I905" s="280"/>
      <c r="J905" s="281">
        <f>ROUND(I905*H905,2)</f>
        <v>0</v>
      </c>
      <c r="K905" s="277" t="s">
        <v>355</v>
      </c>
      <c r="L905" s="282"/>
      <c r="M905" s="283" t="s">
        <v>1</v>
      </c>
      <c r="N905" s="284" t="s">
        <v>41</v>
      </c>
      <c r="O905" s="91"/>
      <c r="P905" s="237">
        <f>O905*H905</f>
        <v>0</v>
      </c>
      <c r="Q905" s="237">
        <v>0.0195</v>
      </c>
      <c r="R905" s="237">
        <f>Q905*H905</f>
        <v>0.039</v>
      </c>
      <c r="S905" s="237">
        <v>0</v>
      </c>
      <c r="T905" s="238">
        <f>S905*H905</f>
        <v>0</v>
      </c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R905" s="239" t="s">
        <v>525</v>
      </c>
      <c r="AT905" s="239" t="s">
        <v>419</v>
      </c>
      <c r="AU905" s="239" t="s">
        <v>85</v>
      </c>
      <c r="AY905" s="17" t="s">
        <v>349</v>
      </c>
      <c r="BE905" s="240">
        <f>IF(N905="základní",J905,0)</f>
        <v>0</v>
      </c>
      <c r="BF905" s="240">
        <f>IF(N905="snížená",J905,0)</f>
        <v>0</v>
      </c>
      <c r="BG905" s="240">
        <f>IF(N905="zákl. přenesená",J905,0)</f>
        <v>0</v>
      </c>
      <c r="BH905" s="240">
        <f>IF(N905="sníž. přenesená",J905,0)</f>
        <v>0</v>
      </c>
      <c r="BI905" s="240">
        <f>IF(N905="nulová",J905,0)</f>
        <v>0</v>
      </c>
      <c r="BJ905" s="17" t="s">
        <v>83</v>
      </c>
      <c r="BK905" s="240">
        <f>ROUND(I905*H905,2)</f>
        <v>0</v>
      </c>
      <c r="BL905" s="17" t="s">
        <v>439</v>
      </c>
      <c r="BM905" s="239" t="s">
        <v>1247</v>
      </c>
    </row>
    <row r="906" s="2" customFormat="1" ht="33" customHeight="1">
      <c r="A906" s="38"/>
      <c r="B906" s="39"/>
      <c r="C906" s="228" t="s">
        <v>1248</v>
      </c>
      <c r="D906" s="228" t="s">
        <v>351</v>
      </c>
      <c r="E906" s="229" t="s">
        <v>1249</v>
      </c>
      <c r="F906" s="230" t="s">
        <v>1250</v>
      </c>
      <c r="G906" s="231" t="s">
        <v>416</v>
      </c>
      <c r="H906" s="232">
        <v>3</v>
      </c>
      <c r="I906" s="233"/>
      <c r="J906" s="234">
        <f>ROUND(I906*H906,2)</f>
        <v>0</v>
      </c>
      <c r="K906" s="230" t="s">
        <v>355</v>
      </c>
      <c r="L906" s="44"/>
      <c r="M906" s="235" t="s">
        <v>1</v>
      </c>
      <c r="N906" s="236" t="s">
        <v>41</v>
      </c>
      <c r="O906" s="91"/>
      <c r="P906" s="237">
        <f>O906*H906</f>
        <v>0</v>
      </c>
      <c r="Q906" s="237">
        <v>0</v>
      </c>
      <c r="R906" s="237">
        <f>Q906*H906</f>
        <v>0</v>
      </c>
      <c r="S906" s="237">
        <v>0</v>
      </c>
      <c r="T906" s="238">
        <f>S906*H906</f>
        <v>0</v>
      </c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R906" s="239" t="s">
        <v>439</v>
      </c>
      <c r="AT906" s="239" t="s">
        <v>351</v>
      </c>
      <c r="AU906" s="239" t="s">
        <v>85</v>
      </c>
      <c r="AY906" s="17" t="s">
        <v>349</v>
      </c>
      <c r="BE906" s="240">
        <f>IF(N906="základní",J906,0)</f>
        <v>0</v>
      </c>
      <c r="BF906" s="240">
        <f>IF(N906="snížená",J906,0)</f>
        <v>0</v>
      </c>
      <c r="BG906" s="240">
        <f>IF(N906="zákl. přenesená",J906,0)</f>
        <v>0</v>
      </c>
      <c r="BH906" s="240">
        <f>IF(N906="sníž. přenesená",J906,0)</f>
        <v>0</v>
      </c>
      <c r="BI906" s="240">
        <f>IF(N906="nulová",J906,0)</f>
        <v>0</v>
      </c>
      <c r="BJ906" s="17" t="s">
        <v>83</v>
      </c>
      <c r="BK906" s="240">
        <f>ROUND(I906*H906,2)</f>
        <v>0</v>
      </c>
      <c r="BL906" s="17" t="s">
        <v>439</v>
      </c>
      <c r="BM906" s="239" t="s">
        <v>1251</v>
      </c>
    </row>
    <row r="907" s="14" customFormat="1">
      <c r="A907" s="14"/>
      <c r="B907" s="252"/>
      <c r="C907" s="253"/>
      <c r="D907" s="243" t="s">
        <v>358</v>
      </c>
      <c r="E907" s="263" t="s">
        <v>1</v>
      </c>
      <c r="F907" s="254" t="s">
        <v>115</v>
      </c>
      <c r="G907" s="253"/>
      <c r="H907" s="256">
        <v>3</v>
      </c>
      <c r="I907" s="257"/>
      <c r="J907" s="253"/>
      <c r="K907" s="253"/>
      <c r="L907" s="258"/>
      <c r="M907" s="259"/>
      <c r="N907" s="260"/>
      <c r="O907" s="260"/>
      <c r="P907" s="260"/>
      <c r="Q907" s="260"/>
      <c r="R907" s="260"/>
      <c r="S907" s="260"/>
      <c r="T907" s="261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T907" s="262" t="s">
        <v>358</v>
      </c>
      <c r="AU907" s="262" t="s">
        <v>85</v>
      </c>
      <c r="AV907" s="14" t="s">
        <v>85</v>
      </c>
      <c r="AW907" s="14" t="s">
        <v>32</v>
      </c>
      <c r="AX907" s="14" t="s">
        <v>76</v>
      </c>
      <c r="AY907" s="262" t="s">
        <v>349</v>
      </c>
    </row>
    <row r="908" s="15" customFormat="1">
      <c r="A908" s="15"/>
      <c r="B908" s="264"/>
      <c r="C908" s="265"/>
      <c r="D908" s="243" t="s">
        <v>358</v>
      </c>
      <c r="E908" s="266" t="s">
        <v>1</v>
      </c>
      <c r="F908" s="267" t="s">
        <v>377</v>
      </c>
      <c r="G908" s="265"/>
      <c r="H908" s="268">
        <v>3</v>
      </c>
      <c r="I908" s="269"/>
      <c r="J908" s="265"/>
      <c r="K908" s="265"/>
      <c r="L908" s="270"/>
      <c r="M908" s="271"/>
      <c r="N908" s="272"/>
      <c r="O908" s="272"/>
      <c r="P908" s="272"/>
      <c r="Q908" s="272"/>
      <c r="R908" s="272"/>
      <c r="S908" s="272"/>
      <c r="T908" s="273"/>
      <c r="U908" s="15"/>
      <c r="V908" s="15"/>
      <c r="W908" s="15"/>
      <c r="X908" s="15"/>
      <c r="Y908" s="15"/>
      <c r="Z908" s="15"/>
      <c r="AA908" s="15"/>
      <c r="AB908" s="15"/>
      <c r="AC908" s="15"/>
      <c r="AD908" s="15"/>
      <c r="AE908" s="15"/>
      <c r="AT908" s="274" t="s">
        <v>358</v>
      </c>
      <c r="AU908" s="274" t="s">
        <v>85</v>
      </c>
      <c r="AV908" s="15" t="s">
        <v>356</v>
      </c>
      <c r="AW908" s="15" t="s">
        <v>32</v>
      </c>
      <c r="AX908" s="15" t="s">
        <v>83</v>
      </c>
      <c r="AY908" s="274" t="s">
        <v>349</v>
      </c>
    </row>
    <row r="909" s="2" customFormat="1" ht="24.15" customHeight="1">
      <c r="A909" s="38"/>
      <c r="B909" s="39"/>
      <c r="C909" s="275" t="s">
        <v>1252</v>
      </c>
      <c r="D909" s="275" t="s">
        <v>419</v>
      </c>
      <c r="E909" s="276" t="s">
        <v>1229</v>
      </c>
      <c r="F909" s="277" t="s">
        <v>1230</v>
      </c>
      <c r="G909" s="278" t="s">
        <v>416</v>
      </c>
      <c r="H909" s="279">
        <v>3</v>
      </c>
      <c r="I909" s="280"/>
      <c r="J909" s="281">
        <f>ROUND(I909*H909,2)</f>
        <v>0</v>
      </c>
      <c r="K909" s="277" t="s">
        <v>355</v>
      </c>
      <c r="L909" s="282"/>
      <c r="M909" s="283" t="s">
        <v>1</v>
      </c>
      <c r="N909" s="284" t="s">
        <v>41</v>
      </c>
      <c r="O909" s="91"/>
      <c r="P909" s="237">
        <f>O909*H909</f>
        <v>0</v>
      </c>
      <c r="Q909" s="237">
        <v>0.0195</v>
      </c>
      <c r="R909" s="237">
        <f>Q909*H909</f>
        <v>0.058499999999999996</v>
      </c>
      <c r="S909" s="237">
        <v>0</v>
      </c>
      <c r="T909" s="238">
        <f>S909*H909</f>
        <v>0</v>
      </c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R909" s="239" t="s">
        <v>525</v>
      </c>
      <c r="AT909" s="239" t="s">
        <v>419</v>
      </c>
      <c r="AU909" s="239" t="s">
        <v>85</v>
      </c>
      <c r="AY909" s="17" t="s">
        <v>349</v>
      </c>
      <c r="BE909" s="240">
        <f>IF(N909="základní",J909,0)</f>
        <v>0</v>
      </c>
      <c r="BF909" s="240">
        <f>IF(N909="snížená",J909,0)</f>
        <v>0</v>
      </c>
      <c r="BG909" s="240">
        <f>IF(N909="zákl. přenesená",J909,0)</f>
        <v>0</v>
      </c>
      <c r="BH909" s="240">
        <f>IF(N909="sníž. přenesená",J909,0)</f>
        <v>0</v>
      </c>
      <c r="BI909" s="240">
        <f>IF(N909="nulová",J909,0)</f>
        <v>0</v>
      </c>
      <c r="BJ909" s="17" t="s">
        <v>83</v>
      </c>
      <c r="BK909" s="240">
        <f>ROUND(I909*H909,2)</f>
        <v>0</v>
      </c>
      <c r="BL909" s="17" t="s">
        <v>439</v>
      </c>
      <c r="BM909" s="239" t="s">
        <v>1253</v>
      </c>
    </row>
    <row r="910" s="2" customFormat="1" ht="24.15" customHeight="1">
      <c r="A910" s="38"/>
      <c r="B910" s="39"/>
      <c r="C910" s="228" t="s">
        <v>1254</v>
      </c>
      <c r="D910" s="228" t="s">
        <v>351</v>
      </c>
      <c r="E910" s="229" t="s">
        <v>1255</v>
      </c>
      <c r="F910" s="230" t="s">
        <v>1256</v>
      </c>
      <c r="G910" s="231" t="s">
        <v>416</v>
      </c>
      <c r="H910" s="232">
        <v>8</v>
      </c>
      <c r="I910" s="233"/>
      <c r="J910" s="234">
        <f>ROUND(I910*H910,2)</f>
        <v>0</v>
      </c>
      <c r="K910" s="230" t="s">
        <v>355</v>
      </c>
      <c r="L910" s="44"/>
      <c r="M910" s="235" t="s">
        <v>1</v>
      </c>
      <c r="N910" s="236" t="s">
        <v>41</v>
      </c>
      <c r="O910" s="91"/>
      <c r="P910" s="237">
        <f>O910*H910</f>
        <v>0</v>
      </c>
      <c r="Q910" s="237">
        <v>0</v>
      </c>
      <c r="R910" s="237">
        <f>Q910*H910</f>
        <v>0</v>
      </c>
      <c r="S910" s="237">
        <v>0</v>
      </c>
      <c r="T910" s="238">
        <f>S910*H910</f>
        <v>0</v>
      </c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R910" s="239" t="s">
        <v>439</v>
      </c>
      <c r="AT910" s="239" t="s">
        <v>351</v>
      </c>
      <c r="AU910" s="239" t="s">
        <v>85</v>
      </c>
      <c r="AY910" s="17" t="s">
        <v>349</v>
      </c>
      <c r="BE910" s="240">
        <f>IF(N910="základní",J910,0)</f>
        <v>0</v>
      </c>
      <c r="BF910" s="240">
        <f>IF(N910="snížená",J910,0)</f>
        <v>0</v>
      </c>
      <c r="BG910" s="240">
        <f>IF(N910="zákl. přenesená",J910,0)</f>
        <v>0</v>
      </c>
      <c r="BH910" s="240">
        <f>IF(N910="sníž. přenesená",J910,0)</f>
        <v>0</v>
      </c>
      <c r="BI910" s="240">
        <f>IF(N910="nulová",J910,0)</f>
        <v>0</v>
      </c>
      <c r="BJ910" s="17" t="s">
        <v>83</v>
      </c>
      <c r="BK910" s="240">
        <f>ROUND(I910*H910,2)</f>
        <v>0</v>
      </c>
      <c r="BL910" s="17" t="s">
        <v>439</v>
      </c>
      <c r="BM910" s="239" t="s">
        <v>1257</v>
      </c>
    </row>
    <row r="911" s="14" customFormat="1">
      <c r="A911" s="14"/>
      <c r="B911" s="252"/>
      <c r="C911" s="253"/>
      <c r="D911" s="243" t="s">
        <v>358</v>
      </c>
      <c r="E911" s="263" t="s">
        <v>1</v>
      </c>
      <c r="F911" s="254" t="s">
        <v>396</v>
      </c>
      <c r="G911" s="253"/>
      <c r="H911" s="256">
        <v>8</v>
      </c>
      <c r="I911" s="257"/>
      <c r="J911" s="253"/>
      <c r="K911" s="253"/>
      <c r="L911" s="258"/>
      <c r="M911" s="259"/>
      <c r="N911" s="260"/>
      <c r="O911" s="260"/>
      <c r="P911" s="260"/>
      <c r="Q911" s="260"/>
      <c r="R911" s="260"/>
      <c r="S911" s="260"/>
      <c r="T911" s="261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T911" s="262" t="s">
        <v>358</v>
      </c>
      <c r="AU911" s="262" t="s">
        <v>85</v>
      </c>
      <c r="AV911" s="14" t="s">
        <v>85</v>
      </c>
      <c r="AW911" s="14" t="s">
        <v>32</v>
      </c>
      <c r="AX911" s="14" t="s">
        <v>76</v>
      </c>
      <c r="AY911" s="262" t="s">
        <v>349</v>
      </c>
    </row>
    <row r="912" s="15" customFormat="1">
      <c r="A912" s="15"/>
      <c r="B912" s="264"/>
      <c r="C912" s="265"/>
      <c r="D912" s="243" t="s">
        <v>358</v>
      </c>
      <c r="E912" s="266" t="s">
        <v>1</v>
      </c>
      <c r="F912" s="267" t="s">
        <v>377</v>
      </c>
      <c r="G912" s="265"/>
      <c r="H912" s="268">
        <v>8</v>
      </c>
      <c r="I912" s="269"/>
      <c r="J912" s="265"/>
      <c r="K912" s="265"/>
      <c r="L912" s="270"/>
      <c r="M912" s="271"/>
      <c r="N912" s="272"/>
      <c r="O912" s="272"/>
      <c r="P912" s="272"/>
      <c r="Q912" s="272"/>
      <c r="R912" s="272"/>
      <c r="S912" s="272"/>
      <c r="T912" s="273"/>
      <c r="U912" s="15"/>
      <c r="V912" s="15"/>
      <c r="W912" s="15"/>
      <c r="X912" s="15"/>
      <c r="Y912" s="15"/>
      <c r="Z912" s="15"/>
      <c r="AA912" s="15"/>
      <c r="AB912" s="15"/>
      <c r="AC912" s="15"/>
      <c r="AD912" s="15"/>
      <c r="AE912" s="15"/>
      <c r="AT912" s="274" t="s">
        <v>358</v>
      </c>
      <c r="AU912" s="274" t="s">
        <v>85</v>
      </c>
      <c r="AV912" s="15" t="s">
        <v>356</v>
      </c>
      <c r="AW912" s="15" t="s">
        <v>32</v>
      </c>
      <c r="AX912" s="15" t="s">
        <v>83</v>
      </c>
      <c r="AY912" s="274" t="s">
        <v>349</v>
      </c>
    </row>
    <row r="913" s="2" customFormat="1" ht="16.5" customHeight="1">
      <c r="A913" s="38"/>
      <c r="B913" s="39"/>
      <c r="C913" s="275" t="s">
        <v>1258</v>
      </c>
      <c r="D913" s="275" t="s">
        <v>419</v>
      </c>
      <c r="E913" s="276" t="s">
        <v>1259</v>
      </c>
      <c r="F913" s="277" t="s">
        <v>1260</v>
      </c>
      <c r="G913" s="278" t="s">
        <v>416</v>
      </c>
      <c r="H913" s="279">
        <v>8</v>
      </c>
      <c r="I913" s="280"/>
      <c r="J913" s="281">
        <f>ROUND(I913*H913,2)</f>
        <v>0</v>
      </c>
      <c r="K913" s="277" t="s">
        <v>355</v>
      </c>
      <c r="L913" s="282"/>
      <c r="M913" s="283" t="s">
        <v>1</v>
      </c>
      <c r="N913" s="284" t="s">
        <v>41</v>
      </c>
      <c r="O913" s="91"/>
      <c r="P913" s="237">
        <f>O913*H913</f>
        <v>0</v>
      </c>
      <c r="Q913" s="237">
        <v>0.0023999999999999998</v>
      </c>
      <c r="R913" s="237">
        <f>Q913*H913</f>
        <v>0.019199999999999998</v>
      </c>
      <c r="S913" s="237">
        <v>0</v>
      </c>
      <c r="T913" s="238">
        <f>S913*H913</f>
        <v>0</v>
      </c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R913" s="239" t="s">
        <v>525</v>
      </c>
      <c r="AT913" s="239" t="s">
        <v>419</v>
      </c>
      <c r="AU913" s="239" t="s">
        <v>85</v>
      </c>
      <c r="AY913" s="17" t="s">
        <v>349</v>
      </c>
      <c r="BE913" s="240">
        <f>IF(N913="základní",J913,0)</f>
        <v>0</v>
      </c>
      <c r="BF913" s="240">
        <f>IF(N913="snížená",J913,0)</f>
        <v>0</v>
      </c>
      <c r="BG913" s="240">
        <f>IF(N913="zákl. přenesená",J913,0)</f>
        <v>0</v>
      </c>
      <c r="BH913" s="240">
        <f>IF(N913="sníž. přenesená",J913,0)</f>
        <v>0</v>
      </c>
      <c r="BI913" s="240">
        <f>IF(N913="nulová",J913,0)</f>
        <v>0</v>
      </c>
      <c r="BJ913" s="17" t="s">
        <v>83</v>
      </c>
      <c r="BK913" s="240">
        <f>ROUND(I913*H913,2)</f>
        <v>0</v>
      </c>
      <c r="BL913" s="17" t="s">
        <v>439</v>
      </c>
      <c r="BM913" s="239" t="s">
        <v>1261</v>
      </c>
    </row>
    <row r="914" s="2" customFormat="1" ht="16.5" customHeight="1">
      <c r="A914" s="38"/>
      <c r="B914" s="39"/>
      <c r="C914" s="228" t="s">
        <v>1262</v>
      </c>
      <c r="D914" s="228" t="s">
        <v>351</v>
      </c>
      <c r="E914" s="229" t="s">
        <v>1263</v>
      </c>
      <c r="F914" s="230" t="s">
        <v>1264</v>
      </c>
      <c r="G914" s="231" t="s">
        <v>416</v>
      </c>
      <c r="H914" s="232">
        <v>11</v>
      </c>
      <c r="I914" s="233"/>
      <c r="J914" s="234">
        <f>ROUND(I914*H914,2)</f>
        <v>0</v>
      </c>
      <c r="K914" s="230" t="s">
        <v>355</v>
      </c>
      <c r="L914" s="44"/>
      <c r="M914" s="235" t="s">
        <v>1</v>
      </c>
      <c r="N914" s="236" t="s">
        <v>41</v>
      </c>
      <c r="O914" s="91"/>
      <c r="P914" s="237">
        <f>O914*H914</f>
        <v>0</v>
      </c>
      <c r="Q914" s="237">
        <v>0</v>
      </c>
      <c r="R914" s="237">
        <f>Q914*H914</f>
        <v>0</v>
      </c>
      <c r="S914" s="237">
        <v>0</v>
      </c>
      <c r="T914" s="238">
        <f>S914*H914</f>
        <v>0</v>
      </c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R914" s="239" t="s">
        <v>439</v>
      </c>
      <c r="AT914" s="239" t="s">
        <v>351</v>
      </c>
      <c r="AU914" s="239" t="s">
        <v>85</v>
      </c>
      <c r="AY914" s="17" t="s">
        <v>349</v>
      </c>
      <c r="BE914" s="240">
        <f>IF(N914="základní",J914,0)</f>
        <v>0</v>
      </c>
      <c r="BF914" s="240">
        <f>IF(N914="snížená",J914,0)</f>
        <v>0</v>
      </c>
      <c r="BG914" s="240">
        <f>IF(N914="zákl. přenesená",J914,0)</f>
        <v>0</v>
      </c>
      <c r="BH914" s="240">
        <f>IF(N914="sníž. přenesená",J914,0)</f>
        <v>0</v>
      </c>
      <c r="BI914" s="240">
        <f>IF(N914="nulová",J914,0)</f>
        <v>0</v>
      </c>
      <c r="BJ914" s="17" t="s">
        <v>83</v>
      </c>
      <c r="BK914" s="240">
        <f>ROUND(I914*H914,2)</f>
        <v>0</v>
      </c>
      <c r="BL914" s="17" t="s">
        <v>439</v>
      </c>
      <c r="BM914" s="239" t="s">
        <v>1265</v>
      </c>
    </row>
    <row r="915" s="14" customFormat="1">
      <c r="A915" s="14"/>
      <c r="B915" s="252"/>
      <c r="C915" s="253"/>
      <c r="D915" s="243" t="s">
        <v>358</v>
      </c>
      <c r="E915" s="263" t="s">
        <v>1</v>
      </c>
      <c r="F915" s="254" t="s">
        <v>150</v>
      </c>
      <c r="G915" s="253"/>
      <c r="H915" s="256">
        <v>11</v>
      </c>
      <c r="I915" s="257"/>
      <c r="J915" s="253"/>
      <c r="K915" s="253"/>
      <c r="L915" s="258"/>
      <c r="M915" s="259"/>
      <c r="N915" s="260"/>
      <c r="O915" s="260"/>
      <c r="P915" s="260"/>
      <c r="Q915" s="260"/>
      <c r="R915" s="260"/>
      <c r="S915" s="260"/>
      <c r="T915" s="261"/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  <c r="AE915" s="14"/>
      <c r="AT915" s="262" t="s">
        <v>358</v>
      </c>
      <c r="AU915" s="262" t="s">
        <v>85</v>
      </c>
      <c r="AV915" s="14" t="s">
        <v>85</v>
      </c>
      <c r="AW915" s="14" t="s">
        <v>32</v>
      </c>
      <c r="AX915" s="14" t="s">
        <v>76</v>
      </c>
      <c r="AY915" s="262" t="s">
        <v>349</v>
      </c>
    </row>
    <row r="916" s="15" customFormat="1">
      <c r="A916" s="15"/>
      <c r="B916" s="264"/>
      <c r="C916" s="265"/>
      <c r="D916" s="243" t="s">
        <v>358</v>
      </c>
      <c r="E916" s="266" t="s">
        <v>1</v>
      </c>
      <c r="F916" s="267" t="s">
        <v>377</v>
      </c>
      <c r="G916" s="265"/>
      <c r="H916" s="268">
        <v>11</v>
      </c>
      <c r="I916" s="269"/>
      <c r="J916" s="265"/>
      <c r="K916" s="265"/>
      <c r="L916" s="270"/>
      <c r="M916" s="271"/>
      <c r="N916" s="272"/>
      <c r="O916" s="272"/>
      <c r="P916" s="272"/>
      <c r="Q916" s="272"/>
      <c r="R916" s="272"/>
      <c r="S916" s="272"/>
      <c r="T916" s="273"/>
      <c r="U916" s="15"/>
      <c r="V916" s="15"/>
      <c r="W916" s="15"/>
      <c r="X916" s="15"/>
      <c r="Y916" s="15"/>
      <c r="Z916" s="15"/>
      <c r="AA916" s="15"/>
      <c r="AB916" s="15"/>
      <c r="AC916" s="15"/>
      <c r="AD916" s="15"/>
      <c r="AE916" s="15"/>
      <c r="AT916" s="274" t="s">
        <v>358</v>
      </c>
      <c r="AU916" s="274" t="s">
        <v>85</v>
      </c>
      <c r="AV916" s="15" t="s">
        <v>356</v>
      </c>
      <c r="AW916" s="15" t="s">
        <v>32</v>
      </c>
      <c r="AX916" s="15" t="s">
        <v>83</v>
      </c>
      <c r="AY916" s="274" t="s">
        <v>349</v>
      </c>
    </row>
    <row r="917" s="2" customFormat="1" ht="16.5" customHeight="1">
      <c r="A917" s="38"/>
      <c r="B917" s="39"/>
      <c r="C917" s="275" t="s">
        <v>1266</v>
      </c>
      <c r="D917" s="275" t="s">
        <v>419</v>
      </c>
      <c r="E917" s="276" t="s">
        <v>1267</v>
      </c>
      <c r="F917" s="277" t="s">
        <v>1268</v>
      </c>
      <c r="G917" s="278" t="s">
        <v>416</v>
      </c>
      <c r="H917" s="279">
        <v>11</v>
      </c>
      <c r="I917" s="280"/>
      <c r="J917" s="281">
        <f>ROUND(I917*H917,2)</f>
        <v>0</v>
      </c>
      <c r="K917" s="277" t="s">
        <v>355</v>
      </c>
      <c r="L917" s="282"/>
      <c r="M917" s="283" t="s">
        <v>1</v>
      </c>
      <c r="N917" s="284" t="s">
        <v>41</v>
      </c>
      <c r="O917" s="91"/>
      <c r="P917" s="237">
        <f>O917*H917</f>
        <v>0</v>
      </c>
      <c r="Q917" s="237">
        <v>0.00024000000000000001</v>
      </c>
      <c r="R917" s="237">
        <f>Q917*H917</f>
        <v>0.00264</v>
      </c>
      <c r="S917" s="237">
        <v>0</v>
      </c>
      <c r="T917" s="238">
        <f>S917*H917</f>
        <v>0</v>
      </c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R917" s="239" t="s">
        <v>525</v>
      </c>
      <c r="AT917" s="239" t="s">
        <v>419</v>
      </c>
      <c r="AU917" s="239" t="s">
        <v>85</v>
      </c>
      <c r="AY917" s="17" t="s">
        <v>349</v>
      </c>
      <c r="BE917" s="240">
        <f>IF(N917="základní",J917,0)</f>
        <v>0</v>
      </c>
      <c r="BF917" s="240">
        <f>IF(N917="snížená",J917,0)</f>
        <v>0</v>
      </c>
      <c r="BG917" s="240">
        <f>IF(N917="zákl. přenesená",J917,0)</f>
        <v>0</v>
      </c>
      <c r="BH917" s="240">
        <f>IF(N917="sníž. přenesená",J917,0)</f>
        <v>0</v>
      </c>
      <c r="BI917" s="240">
        <f>IF(N917="nulová",J917,0)</f>
        <v>0</v>
      </c>
      <c r="BJ917" s="17" t="s">
        <v>83</v>
      </c>
      <c r="BK917" s="240">
        <f>ROUND(I917*H917,2)</f>
        <v>0</v>
      </c>
      <c r="BL917" s="17" t="s">
        <v>439</v>
      </c>
      <c r="BM917" s="239" t="s">
        <v>1269</v>
      </c>
    </row>
    <row r="918" s="2" customFormat="1" ht="21.75" customHeight="1">
      <c r="A918" s="38"/>
      <c r="B918" s="39"/>
      <c r="C918" s="228" t="s">
        <v>1270</v>
      </c>
      <c r="D918" s="228" t="s">
        <v>351</v>
      </c>
      <c r="E918" s="229" t="s">
        <v>1271</v>
      </c>
      <c r="F918" s="230" t="s">
        <v>1272</v>
      </c>
      <c r="G918" s="231" t="s">
        <v>416</v>
      </c>
      <c r="H918" s="232">
        <v>28</v>
      </c>
      <c r="I918" s="233"/>
      <c r="J918" s="234">
        <f>ROUND(I918*H918,2)</f>
        <v>0</v>
      </c>
      <c r="K918" s="230" t="s">
        <v>355</v>
      </c>
      <c r="L918" s="44"/>
      <c r="M918" s="235" t="s">
        <v>1</v>
      </c>
      <c r="N918" s="236" t="s">
        <v>41</v>
      </c>
      <c r="O918" s="91"/>
      <c r="P918" s="237">
        <f>O918*H918</f>
        <v>0</v>
      </c>
      <c r="Q918" s="237">
        <v>0</v>
      </c>
      <c r="R918" s="237">
        <f>Q918*H918</f>
        <v>0</v>
      </c>
      <c r="S918" s="237">
        <v>0</v>
      </c>
      <c r="T918" s="238">
        <f>S918*H918</f>
        <v>0</v>
      </c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R918" s="239" t="s">
        <v>439</v>
      </c>
      <c r="AT918" s="239" t="s">
        <v>351</v>
      </c>
      <c r="AU918" s="239" t="s">
        <v>85</v>
      </c>
      <c r="AY918" s="17" t="s">
        <v>349</v>
      </c>
      <c r="BE918" s="240">
        <f>IF(N918="základní",J918,0)</f>
        <v>0</v>
      </c>
      <c r="BF918" s="240">
        <f>IF(N918="snížená",J918,0)</f>
        <v>0</v>
      </c>
      <c r="BG918" s="240">
        <f>IF(N918="zákl. přenesená",J918,0)</f>
        <v>0</v>
      </c>
      <c r="BH918" s="240">
        <f>IF(N918="sníž. přenesená",J918,0)</f>
        <v>0</v>
      </c>
      <c r="BI918" s="240">
        <f>IF(N918="nulová",J918,0)</f>
        <v>0</v>
      </c>
      <c r="BJ918" s="17" t="s">
        <v>83</v>
      </c>
      <c r="BK918" s="240">
        <f>ROUND(I918*H918,2)</f>
        <v>0</v>
      </c>
      <c r="BL918" s="17" t="s">
        <v>439</v>
      </c>
      <c r="BM918" s="239" t="s">
        <v>1273</v>
      </c>
    </row>
    <row r="919" s="14" customFormat="1">
      <c r="A919" s="14"/>
      <c r="B919" s="252"/>
      <c r="C919" s="253"/>
      <c r="D919" s="243" t="s">
        <v>358</v>
      </c>
      <c r="E919" s="263" t="s">
        <v>1</v>
      </c>
      <c r="F919" s="254" t="s">
        <v>508</v>
      </c>
      <c r="G919" s="253"/>
      <c r="H919" s="256">
        <v>28</v>
      </c>
      <c r="I919" s="257"/>
      <c r="J919" s="253"/>
      <c r="K919" s="253"/>
      <c r="L919" s="258"/>
      <c r="M919" s="259"/>
      <c r="N919" s="260"/>
      <c r="O919" s="260"/>
      <c r="P919" s="260"/>
      <c r="Q919" s="260"/>
      <c r="R919" s="260"/>
      <c r="S919" s="260"/>
      <c r="T919" s="261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T919" s="262" t="s">
        <v>358</v>
      </c>
      <c r="AU919" s="262" t="s">
        <v>85</v>
      </c>
      <c r="AV919" s="14" t="s">
        <v>85</v>
      </c>
      <c r="AW919" s="14" t="s">
        <v>32</v>
      </c>
      <c r="AX919" s="14" t="s">
        <v>76</v>
      </c>
      <c r="AY919" s="262" t="s">
        <v>349</v>
      </c>
    </row>
    <row r="920" s="15" customFormat="1">
      <c r="A920" s="15"/>
      <c r="B920" s="264"/>
      <c r="C920" s="265"/>
      <c r="D920" s="243" t="s">
        <v>358</v>
      </c>
      <c r="E920" s="266" t="s">
        <v>1</v>
      </c>
      <c r="F920" s="267" t="s">
        <v>377</v>
      </c>
      <c r="G920" s="265"/>
      <c r="H920" s="268">
        <v>28</v>
      </c>
      <c r="I920" s="269"/>
      <c r="J920" s="265"/>
      <c r="K920" s="265"/>
      <c r="L920" s="270"/>
      <c r="M920" s="271"/>
      <c r="N920" s="272"/>
      <c r="O920" s="272"/>
      <c r="P920" s="272"/>
      <c r="Q920" s="272"/>
      <c r="R920" s="272"/>
      <c r="S920" s="272"/>
      <c r="T920" s="273"/>
      <c r="U920" s="15"/>
      <c r="V920" s="15"/>
      <c r="W920" s="15"/>
      <c r="X920" s="15"/>
      <c r="Y920" s="15"/>
      <c r="Z920" s="15"/>
      <c r="AA920" s="15"/>
      <c r="AB920" s="15"/>
      <c r="AC920" s="15"/>
      <c r="AD920" s="15"/>
      <c r="AE920" s="15"/>
      <c r="AT920" s="274" t="s">
        <v>358</v>
      </c>
      <c r="AU920" s="274" t="s">
        <v>85</v>
      </c>
      <c r="AV920" s="15" t="s">
        <v>356</v>
      </c>
      <c r="AW920" s="15" t="s">
        <v>32</v>
      </c>
      <c r="AX920" s="15" t="s">
        <v>83</v>
      </c>
      <c r="AY920" s="274" t="s">
        <v>349</v>
      </c>
    </row>
    <row r="921" s="2" customFormat="1" ht="16.5" customHeight="1">
      <c r="A921" s="38"/>
      <c r="B921" s="39"/>
      <c r="C921" s="275" t="s">
        <v>1274</v>
      </c>
      <c r="D921" s="275" t="s">
        <v>419</v>
      </c>
      <c r="E921" s="276" t="s">
        <v>1275</v>
      </c>
      <c r="F921" s="277" t="s">
        <v>1276</v>
      </c>
      <c r="G921" s="278" t="s">
        <v>416</v>
      </c>
      <c r="H921" s="279">
        <v>28</v>
      </c>
      <c r="I921" s="280"/>
      <c r="J921" s="281">
        <f>ROUND(I921*H921,2)</f>
        <v>0</v>
      </c>
      <c r="K921" s="277" t="s">
        <v>355</v>
      </c>
      <c r="L921" s="282"/>
      <c r="M921" s="283" t="s">
        <v>1</v>
      </c>
      <c r="N921" s="284" t="s">
        <v>41</v>
      </c>
      <c r="O921" s="91"/>
      <c r="P921" s="237">
        <f>O921*H921</f>
        <v>0</v>
      </c>
      <c r="Q921" s="237">
        <v>0.0022000000000000001</v>
      </c>
      <c r="R921" s="237">
        <f>Q921*H921</f>
        <v>0.061600000000000002</v>
      </c>
      <c r="S921" s="237">
        <v>0</v>
      </c>
      <c r="T921" s="238">
        <f>S921*H921</f>
        <v>0</v>
      </c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R921" s="239" t="s">
        <v>525</v>
      </c>
      <c r="AT921" s="239" t="s">
        <v>419</v>
      </c>
      <c r="AU921" s="239" t="s">
        <v>85</v>
      </c>
      <c r="AY921" s="17" t="s">
        <v>349</v>
      </c>
      <c r="BE921" s="240">
        <f>IF(N921="základní",J921,0)</f>
        <v>0</v>
      </c>
      <c r="BF921" s="240">
        <f>IF(N921="snížená",J921,0)</f>
        <v>0</v>
      </c>
      <c r="BG921" s="240">
        <f>IF(N921="zákl. přenesená",J921,0)</f>
        <v>0</v>
      </c>
      <c r="BH921" s="240">
        <f>IF(N921="sníž. přenesená",J921,0)</f>
        <v>0</v>
      </c>
      <c r="BI921" s="240">
        <f>IF(N921="nulová",J921,0)</f>
        <v>0</v>
      </c>
      <c r="BJ921" s="17" t="s">
        <v>83</v>
      </c>
      <c r="BK921" s="240">
        <f>ROUND(I921*H921,2)</f>
        <v>0</v>
      </c>
      <c r="BL921" s="17" t="s">
        <v>439</v>
      </c>
      <c r="BM921" s="239" t="s">
        <v>1277</v>
      </c>
    </row>
    <row r="922" s="2" customFormat="1" ht="24.15" customHeight="1">
      <c r="A922" s="38"/>
      <c r="B922" s="39"/>
      <c r="C922" s="228" t="s">
        <v>1278</v>
      </c>
      <c r="D922" s="228" t="s">
        <v>351</v>
      </c>
      <c r="E922" s="229" t="s">
        <v>1279</v>
      </c>
      <c r="F922" s="230" t="s">
        <v>1280</v>
      </c>
      <c r="G922" s="231" t="s">
        <v>416</v>
      </c>
      <c r="H922" s="232">
        <v>11</v>
      </c>
      <c r="I922" s="233"/>
      <c r="J922" s="234">
        <f>ROUND(I922*H922,2)</f>
        <v>0</v>
      </c>
      <c r="K922" s="230" t="s">
        <v>355</v>
      </c>
      <c r="L922" s="44"/>
      <c r="M922" s="235" t="s">
        <v>1</v>
      </c>
      <c r="N922" s="236" t="s">
        <v>41</v>
      </c>
      <c r="O922" s="91"/>
      <c r="P922" s="237">
        <f>O922*H922</f>
        <v>0</v>
      </c>
      <c r="Q922" s="237">
        <v>0</v>
      </c>
      <c r="R922" s="237">
        <f>Q922*H922</f>
        <v>0</v>
      </c>
      <c r="S922" s="237">
        <v>0</v>
      </c>
      <c r="T922" s="238">
        <f>S922*H922</f>
        <v>0</v>
      </c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R922" s="239" t="s">
        <v>439</v>
      </c>
      <c r="AT922" s="239" t="s">
        <v>351</v>
      </c>
      <c r="AU922" s="239" t="s">
        <v>85</v>
      </c>
      <c r="AY922" s="17" t="s">
        <v>349</v>
      </c>
      <c r="BE922" s="240">
        <f>IF(N922="základní",J922,0)</f>
        <v>0</v>
      </c>
      <c r="BF922" s="240">
        <f>IF(N922="snížená",J922,0)</f>
        <v>0</v>
      </c>
      <c r="BG922" s="240">
        <f>IF(N922="zákl. přenesená",J922,0)</f>
        <v>0</v>
      </c>
      <c r="BH922" s="240">
        <f>IF(N922="sníž. přenesená",J922,0)</f>
        <v>0</v>
      </c>
      <c r="BI922" s="240">
        <f>IF(N922="nulová",J922,0)</f>
        <v>0</v>
      </c>
      <c r="BJ922" s="17" t="s">
        <v>83</v>
      </c>
      <c r="BK922" s="240">
        <f>ROUND(I922*H922,2)</f>
        <v>0</v>
      </c>
      <c r="BL922" s="17" t="s">
        <v>439</v>
      </c>
      <c r="BM922" s="239" t="s">
        <v>1281</v>
      </c>
    </row>
    <row r="923" s="14" customFormat="1">
      <c r="A923" s="14"/>
      <c r="B923" s="252"/>
      <c r="C923" s="253"/>
      <c r="D923" s="243" t="s">
        <v>358</v>
      </c>
      <c r="E923" s="263" t="s">
        <v>1</v>
      </c>
      <c r="F923" s="254" t="s">
        <v>150</v>
      </c>
      <c r="G923" s="253"/>
      <c r="H923" s="256">
        <v>11</v>
      </c>
      <c r="I923" s="257"/>
      <c r="J923" s="253"/>
      <c r="K923" s="253"/>
      <c r="L923" s="258"/>
      <c r="M923" s="259"/>
      <c r="N923" s="260"/>
      <c r="O923" s="260"/>
      <c r="P923" s="260"/>
      <c r="Q923" s="260"/>
      <c r="R923" s="260"/>
      <c r="S923" s="260"/>
      <c r="T923" s="261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T923" s="262" t="s">
        <v>358</v>
      </c>
      <c r="AU923" s="262" t="s">
        <v>85</v>
      </c>
      <c r="AV923" s="14" t="s">
        <v>85</v>
      </c>
      <c r="AW923" s="14" t="s">
        <v>32</v>
      </c>
      <c r="AX923" s="14" t="s">
        <v>76</v>
      </c>
      <c r="AY923" s="262" t="s">
        <v>349</v>
      </c>
    </row>
    <row r="924" s="15" customFormat="1">
      <c r="A924" s="15"/>
      <c r="B924" s="264"/>
      <c r="C924" s="265"/>
      <c r="D924" s="243" t="s">
        <v>358</v>
      </c>
      <c r="E924" s="266" t="s">
        <v>1</v>
      </c>
      <c r="F924" s="267" t="s">
        <v>377</v>
      </c>
      <c r="G924" s="265"/>
      <c r="H924" s="268">
        <v>11</v>
      </c>
      <c r="I924" s="269"/>
      <c r="J924" s="265"/>
      <c r="K924" s="265"/>
      <c r="L924" s="270"/>
      <c r="M924" s="271"/>
      <c r="N924" s="272"/>
      <c r="O924" s="272"/>
      <c r="P924" s="272"/>
      <c r="Q924" s="272"/>
      <c r="R924" s="272"/>
      <c r="S924" s="272"/>
      <c r="T924" s="273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5"/>
      <c r="AT924" s="274" t="s">
        <v>358</v>
      </c>
      <c r="AU924" s="274" t="s">
        <v>85</v>
      </c>
      <c r="AV924" s="15" t="s">
        <v>356</v>
      </c>
      <c r="AW924" s="15" t="s">
        <v>32</v>
      </c>
      <c r="AX924" s="15" t="s">
        <v>83</v>
      </c>
      <c r="AY924" s="274" t="s">
        <v>349</v>
      </c>
    </row>
    <row r="925" s="2" customFormat="1" ht="16.5" customHeight="1">
      <c r="A925" s="38"/>
      <c r="B925" s="39"/>
      <c r="C925" s="275" t="s">
        <v>1282</v>
      </c>
      <c r="D925" s="275" t="s">
        <v>419</v>
      </c>
      <c r="E925" s="276" t="s">
        <v>1283</v>
      </c>
      <c r="F925" s="277" t="s">
        <v>1284</v>
      </c>
      <c r="G925" s="278" t="s">
        <v>416</v>
      </c>
      <c r="H925" s="279">
        <v>11</v>
      </c>
      <c r="I925" s="280"/>
      <c r="J925" s="281">
        <f>ROUND(I925*H925,2)</f>
        <v>0</v>
      </c>
      <c r="K925" s="277" t="s">
        <v>355</v>
      </c>
      <c r="L925" s="282"/>
      <c r="M925" s="283" t="s">
        <v>1</v>
      </c>
      <c r="N925" s="284" t="s">
        <v>41</v>
      </c>
      <c r="O925" s="91"/>
      <c r="P925" s="237">
        <f>O925*H925</f>
        <v>0</v>
      </c>
      <c r="Q925" s="237">
        <v>0.0022000000000000001</v>
      </c>
      <c r="R925" s="237">
        <f>Q925*H925</f>
        <v>0.024200000000000003</v>
      </c>
      <c r="S925" s="237">
        <v>0</v>
      </c>
      <c r="T925" s="238">
        <f>S925*H925</f>
        <v>0</v>
      </c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R925" s="239" t="s">
        <v>525</v>
      </c>
      <c r="AT925" s="239" t="s">
        <v>419</v>
      </c>
      <c r="AU925" s="239" t="s">
        <v>85</v>
      </c>
      <c r="AY925" s="17" t="s">
        <v>349</v>
      </c>
      <c r="BE925" s="240">
        <f>IF(N925="základní",J925,0)</f>
        <v>0</v>
      </c>
      <c r="BF925" s="240">
        <f>IF(N925="snížená",J925,0)</f>
        <v>0</v>
      </c>
      <c r="BG925" s="240">
        <f>IF(N925="zákl. přenesená",J925,0)</f>
        <v>0</v>
      </c>
      <c r="BH925" s="240">
        <f>IF(N925="sníž. přenesená",J925,0)</f>
        <v>0</v>
      </c>
      <c r="BI925" s="240">
        <f>IF(N925="nulová",J925,0)</f>
        <v>0</v>
      </c>
      <c r="BJ925" s="17" t="s">
        <v>83</v>
      </c>
      <c r="BK925" s="240">
        <f>ROUND(I925*H925,2)</f>
        <v>0</v>
      </c>
      <c r="BL925" s="17" t="s">
        <v>439</v>
      </c>
      <c r="BM925" s="239" t="s">
        <v>1285</v>
      </c>
    </row>
    <row r="926" s="2" customFormat="1" ht="21.75" customHeight="1">
      <c r="A926" s="38"/>
      <c r="B926" s="39"/>
      <c r="C926" s="228" t="s">
        <v>1286</v>
      </c>
      <c r="D926" s="228" t="s">
        <v>351</v>
      </c>
      <c r="E926" s="229" t="s">
        <v>1287</v>
      </c>
      <c r="F926" s="230" t="s">
        <v>1288</v>
      </c>
      <c r="G926" s="231" t="s">
        <v>416</v>
      </c>
      <c r="H926" s="232">
        <v>2</v>
      </c>
      <c r="I926" s="233"/>
      <c r="J926" s="234">
        <f>ROUND(I926*H926,2)</f>
        <v>0</v>
      </c>
      <c r="K926" s="230" t="s">
        <v>355</v>
      </c>
      <c r="L926" s="44"/>
      <c r="M926" s="235" t="s">
        <v>1</v>
      </c>
      <c r="N926" s="236" t="s">
        <v>41</v>
      </c>
      <c r="O926" s="91"/>
      <c r="P926" s="237">
        <f>O926*H926</f>
        <v>0</v>
      </c>
      <c r="Q926" s="237">
        <v>0</v>
      </c>
      <c r="R926" s="237">
        <f>Q926*H926</f>
        <v>0</v>
      </c>
      <c r="S926" s="237">
        <v>0</v>
      </c>
      <c r="T926" s="238">
        <f>S926*H926</f>
        <v>0</v>
      </c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R926" s="239" t="s">
        <v>439</v>
      </c>
      <c r="AT926" s="239" t="s">
        <v>351</v>
      </c>
      <c r="AU926" s="239" t="s">
        <v>85</v>
      </c>
      <c r="AY926" s="17" t="s">
        <v>349</v>
      </c>
      <c r="BE926" s="240">
        <f>IF(N926="základní",J926,0)</f>
        <v>0</v>
      </c>
      <c r="BF926" s="240">
        <f>IF(N926="snížená",J926,0)</f>
        <v>0</v>
      </c>
      <c r="BG926" s="240">
        <f>IF(N926="zákl. přenesená",J926,0)</f>
        <v>0</v>
      </c>
      <c r="BH926" s="240">
        <f>IF(N926="sníž. přenesená",J926,0)</f>
        <v>0</v>
      </c>
      <c r="BI926" s="240">
        <f>IF(N926="nulová",J926,0)</f>
        <v>0</v>
      </c>
      <c r="BJ926" s="17" t="s">
        <v>83</v>
      </c>
      <c r="BK926" s="240">
        <f>ROUND(I926*H926,2)</f>
        <v>0</v>
      </c>
      <c r="BL926" s="17" t="s">
        <v>439</v>
      </c>
      <c r="BM926" s="239" t="s">
        <v>1289</v>
      </c>
    </row>
    <row r="927" s="14" customFormat="1">
      <c r="A927" s="14"/>
      <c r="B927" s="252"/>
      <c r="C927" s="253"/>
      <c r="D927" s="243" t="s">
        <v>358</v>
      </c>
      <c r="E927" s="263" t="s">
        <v>1</v>
      </c>
      <c r="F927" s="254" t="s">
        <v>85</v>
      </c>
      <c r="G927" s="253"/>
      <c r="H927" s="256">
        <v>2</v>
      </c>
      <c r="I927" s="257"/>
      <c r="J927" s="253"/>
      <c r="K927" s="253"/>
      <c r="L927" s="258"/>
      <c r="M927" s="259"/>
      <c r="N927" s="260"/>
      <c r="O927" s="260"/>
      <c r="P927" s="260"/>
      <c r="Q927" s="260"/>
      <c r="R927" s="260"/>
      <c r="S927" s="260"/>
      <c r="T927" s="261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T927" s="262" t="s">
        <v>358</v>
      </c>
      <c r="AU927" s="262" t="s">
        <v>85</v>
      </c>
      <c r="AV927" s="14" t="s">
        <v>85</v>
      </c>
      <c r="AW927" s="14" t="s">
        <v>32</v>
      </c>
      <c r="AX927" s="14" t="s">
        <v>76</v>
      </c>
      <c r="AY927" s="262" t="s">
        <v>349</v>
      </c>
    </row>
    <row r="928" s="15" customFormat="1">
      <c r="A928" s="15"/>
      <c r="B928" s="264"/>
      <c r="C928" s="265"/>
      <c r="D928" s="243" t="s">
        <v>358</v>
      </c>
      <c r="E928" s="266" t="s">
        <v>1</v>
      </c>
      <c r="F928" s="267" t="s">
        <v>377</v>
      </c>
      <c r="G928" s="265"/>
      <c r="H928" s="268">
        <v>2</v>
      </c>
      <c r="I928" s="269"/>
      <c r="J928" s="265"/>
      <c r="K928" s="265"/>
      <c r="L928" s="270"/>
      <c r="M928" s="271"/>
      <c r="N928" s="272"/>
      <c r="O928" s="272"/>
      <c r="P928" s="272"/>
      <c r="Q928" s="272"/>
      <c r="R928" s="272"/>
      <c r="S928" s="272"/>
      <c r="T928" s="273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T928" s="274" t="s">
        <v>358</v>
      </c>
      <c r="AU928" s="274" t="s">
        <v>85</v>
      </c>
      <c r="AV928" s="15" t="s">
        <v>356</v>
      </c>
      <c r="AW928" s="15" t="s">
        <v>32</v>
      </c>
      <c r="AX928" s="15" t="s">
        <v>83</v>
      </c>
      <c r="AY928" s="274" t="s">
        <v>349</v>
      </c>
    </row>
    <row r="929" s="2" customFormat="1" ht="16.5" customHeight="1">
      <c r="A929" s="38"/>
      <c r="B929" s="39"/>
      <c r="C929" s="275" t="s">
        <v>1290</v>
      </c>
      <c r="D929" s="275" t="s">
        <v>419</v>
      </c>
      <c r="E929" s="276" t="s">
        <v>1291</v>
      </c>
      <c r="F929" s="277" t="s">
        <v>1292</v>
      </c>
      <c r="G929" s="278" t="s">
        <v>416</v>
      </c>
      <c r="H929" s="279">
        <v>2</v>
      </c>
      <c r="I929" s="280"/>
      <c r="J929" s="281">
        <f>ROUND(I929*H929,2)</f>
        <v>0</v>
      </c>
      <c r="K929" s="277" t="s">
        <v>355</v>
      </c>
      <c r="L929" s="282"/>
      <c r="M929" s="283" t="s">
        <v>1</v>
      </c>
      <c r="N929" s="284" t="s">
        <v>41</v>
      </c>
      <c r="O929" s="91"/>
      <c r="P929" s="237">
        <f>O929*H929</f>
        <v>0</v>
      </c>
      <c r="Q929" s="237">
        <v>0.0022000000000000001</v>
      </c>
      <c r="R929" s="237">
        <f>Q929*H929</f>
        <v>0.0044000000000000003</v>
      </c>
      <c r="S929" s="237">
        <v>0</v>
      </c>
      <c r="T929" s="238">
        <f>S929*H929</f>
        <v>0</v>
      </c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R929" s="239" t="s">
        <v>525</v>
      </c>
      <c r="AT929" s="239" t="s">
        <v>419</v>
      </c>
      <c r="AU929" s="239" t="s">
        <v>85</v>
      </c>
      <c r="AY929" s="17" t="s">
        <v>349</v>
      </c>
      <c r="BE929" s="240">
        <f>IF(N929="základní",J929,0)</f>
        <v>0</v>
      </c>
      <c r="BF929" s="240">
        <f>IF(N929="snížená",J929,0)</f>
        <v>0</v>
      </c>
      <c r="BG929" s="240">
        <f>IF(N929="zákl. přenesená",J929,0)</f>
        <v>0</v>
      </c>
      <c r="BH929" s="240">
        <f>IF(N929="sníž. přenesená",J929,0)</f>
        <v>0</v>
      </c>
      <c r="BI929" s="240">
        <f>IF(N929="nulová",J929,0)</f>
        <v>0</v>
      </c>
      <c r="BJ929" s="17" t="s">
        <v>83</v>
      </c>
      <c r="BK929" s="240">
        <f>ROUND(I929*H929,2)</f>
        <v>0</v>
      </c>
      <c r="BL929" s="17" t="s">
        <v>439</v>
      </c>
      <c r="BM929" s="239" t="s">
        <v>1293</v>
      </c>
    </row>
    <row r="930" s="2" customFormat="1" ht="24.15" customHeight="1">
      <c r="A930" s="38"/>
      <c r="B930" s="39"/>
      <c r="C930" s="228" t="s">
        <v>1294</v>
      </c>
      <c r="D930" s="228" t="s">
        <v>351</v>
      </c>
      <c r="E930" s="229" t="s">
        <v>1295</v>
      </c>
      <c r="F930" s="230" t="s">
        <v>1296</v>
      </c>
      <c r="G930" s="231" t="s">
        <v>416</v>
      </c>
      <c r="H930" s="232">
        <v>6</v>
      </c>
      <c r="I930" s="233"/>
      <c r="J930" s="234">
        <f>ROUND(I930*H930,2)</f>
        <v>0</v>
      </c>
      <c r="K930" s="230" t="s">
        <v>355</v>
      </c>
      <c r="L930" s="44"/>
      <c r="M930" s="235" t="s">
        <v>1</v>
      </c>
      <c r="N930" s="236" t="s">
        <v>41</v>
      </c>
      <c r="O930" s="91"/>
      <c r="P930" s="237">
        <f>O930*H930</f>
        <v>0</v>
      </c>
      <c r="Q930" s="237">
        <v>0</v>
      </c>
      <c r="R930" s="237">
        <f>Q930*H930</f>
        <v>0</v>
      </c>
      <c r="S930" s="237">
        <v>0</v>
      </c>
      <c r="T930" s="238">
        <f>S930*H930</f>
        <v>0</v>
      </c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R930" s="239" t="s">
        <v>439</v>
      </c>
      <c r="AT930" s="239" t="s">
        <v>351</v>
      </c>
      <c r="AU930" s="239" t="s">
        <v>85</v>
      </c>
      <c r="AY930" s="17" t="s">
        <v>349</v>
      </c>
      <c r="BE930" s="240">
        <f>IF(N930="základní",J930,0)</f>
        <v>0</v>
      </c>
      <c r="BF930" s="240">
        <f>IF(N930="snížená",J930,0)</f>
        <v>0</v>
      </c>
      <c r="BG930" s="240">
        <f>IF(N930="zákl. přenesená",J930,0)</f>
        <v>0</v>
      </c>
      <c r="BH930" s="240">
        <f>IF(N930="sníž. přenesená",J930,0)</f>
        <v>0</v>
      </c>
      <c r="BI930" s="240">
        <f>IF(N930="nulová",J930,0)</f>
        <v>0</v>
      </c>
      <c r="BJ930" s="17" t="s">
        <v>83</v>
      </c>
      <c r="BK930" s="240">
        <f>ROUND(I930*H930,2)</f>
        <v>0</v>
      </c>
      <c r="BL930" s="17" t="s">
        <v>439</v>
      </c>
      <c r="BM930" s="239" t="s">
        <v>1297</v>
      </c>
    </row>
    <row r="931" s="14" customFormat="1">
      <c r="A931" s="14"/>
      <c r="B931" s="252"/>
      <c r="C931" s="253"/>
      <c r="D931" s="243" t="s">
        <v>358</v>
      </c>
      <c r="E931" s="263" t="s">
        <v>1</v>
      </c>
      <c r="F931" s="254" t="s">
        <v>384</v>
      </c>
      <c r="G931" s="253"/>
      <c r="H931" s="256">
        <v>6</v>
      </c>
      <c r="I931" s="257"/>
      <c r="J931" s="253"/>
      <c r="K931" s="253"/>
      <c r="L931" s="258"/>
      <c r="M931" s="259"/>
      <c r="N931" s="260"/>
      <c r="O931" s="260"/>
      <c r="P931" s="260"/>
      <c r="Q931" s="260"/>
      <c r="R931" s="260"/>
      <c r="S931" s="260"/>
      <c r="T931" s="261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T931" s="262" t="s">
        <v>358</v>
      </c>
      <c r="AU931" s="262" t="s">
        <v>85</v>
      </c>
      <c r="AV931" s="14" t="s">
        <v>85</v>
      </c>
      <c r="AW931" s="14" t="s">
        <v>32</v>
      </c>
      <c r="AX931" s="14" t="s">
        <v>76</v>
      </c>
      <c r="AY931" s="262" t="s">
        <v>349</v>
      </c>
    </row>
    <row r="932" s="15" customFormat="1">
      <c r="A932" s="15"/>
      <c r="B932" s="264"/>
      <c r="C932" s="265"/>
      <c r="D932" s="243" t="s">
        <v>358</v>
      </c>
      <c r="E932" s="266" t="s">
        <v>1</v>
      </c>
      <c r="F932" s="267" t="s">
        <v>377</v>
      </c>
      <c r="G932" s="265"/>
      <c r="H932" s="268">
        <v>6</v>
      </c>
      <c r="I932" s="269"/>
      <c r="J932" s="265"/>
      <c r="K932" s="265"/>
      <c r="L932" s="270"/>
      <c r="M932" s="271"/>
      <c r="N932" s="272"/>
      <c r="O932" s="272"/>
      <c r="P932" s="272"/>
      <c r="Q932" s="272"/>
      <c r="R932" s="272"/>
      <c r="S932" s="272"/>
      <c r="T932" s="273"/>
      <c r="U932" s="15"/>
      <c r="V932" s="15"/>
      <c r="W932" s="15"/>
      <c r="X932" s="15"/>
      <c r="Y932" s="15"/>
      <c r="Z932" s="15"/>
      <c r="AA932" s="15"/>
      <c r="AB932" s="15"/>
      <c r="AC932" s="15"/>
      <c r="AD932" s="15"/>
      <c r="AE932" s="15"/>
      <c r="AT932" s="274" t="s">
        <v>358</v>
      </c>
      <c r="AU932" s="274" t="s">
        <v>85</v>
      </c>
      <c r="AV932" s="15" t="s">
        <v>356</v>
      </c>
      <c r="AW932" s="15" t="s">
        <v>32</v>
      </c>
      <c r="AX932" s="15" t="s">
        <v>83</v>
      </c>
      <c r="AY932" s="274" t="s">
        <v>349</v>
      </c>
    </row>
    <row r="933" s="2" customFormat="1" ht="16.5" customHeight="1">
      <c r="A933" s="38"/>
      <c r="B933" s="39"/>
      <c r="C933" s="275" t="s">
        <v>1298</v>
      </c>
      <c r="D933" s="275" t="s">
        <v>419</v>
      </c>
      <c r="E933" s="276" t="s">
        <v>1299</v>
      </c>
      <c r="F933" s="277" t="s">
        <v>1300</v>
      </c>
      <c r="G933" s="278" t="s">
        <v>416</v>
      </c>
      <c r="H933" s="279">
        <v>6</v>
      </c>
      <c r="I933" s="280"/>
      <c r="J933" s="281">
        <f>ROUND(I933*H933,2)</f>
        <v>0</v>
      </c>
      <c r="K933" s="277" t="s">
        <v>355</v>
      </c>
      <c r="L933" s="282"/>
      <c r="M933" s="283" t="s">
        <v>1</v>
      </c>
      <c r="N933" s="284" t="s">
        <v>41</v>
      </c>
      <c r="O933" s="91"/>
      <c r="P933" s="237">
        <f>O933*H933</f>
        <v>0</v>
      </c>
      <c r="Q933" s="237">
        <v>5.0000000000000002E-05</v>
      </c>
      <c r="R933" s="237">
        <f>Q933*H933</f>
        <v>0.00030000000000000003</v>
      </c>
      <c r="S933" s="237">
        <v>0</v>
      </c>
      <c r="T933" s="238">
        <f>S933*H933</f>
        <v>0</v>
      </c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R933" s="239" t="s">
        <v>525</v>
      </c>
      <c r="AT933" s="239" t="s">
        <v>419</v>
      </c>
      <c r="AU933" s="239" t="s">
        <v>85</v>
      </c>
      <c r="AY933" s="17" t="s">
        <v>349</v>
      </c>
      <c r="BE933" s="240">
        <f>IF(N933="základní",J933,0)</f>
        <v>0</v>
      </c>
      <c r="BF933" s="240">
        <f>IF(N933="snížená",J933,0)</f>
        <v>0</v>
      </c>
      <c r="BG933" s="240">
        <f>IF(N933="zákl. přenesená",J933,0)</f>
        <v>0</v>
      </c>
      <c r="BH933" s="240">
        <f>IF(N933="sníž. přenesená",J933,0)</f>
        <v>0</v>
      </c>
      <c r="BI933" s="240">
        <f>IF(N933="nulová",J933,0)</f>
        <v>0</v>
      </c>
      <c r="BJ933" s="17" t="s">
        <v>83</v>
      </c>
      <c r="BK933" s="240">
        <f>ROUND(I933*H933,2)</f>
        <v>0</v>
      </c>
      <c r="BL933" s="17" t="s">
        <v>439</v>
      </c>
      <c r="BM933" s="239" t="s">
        <v>1301</v>
      </c>
    </row>
    <row r="934" s="2" customFormat="1" ht="16.5" customHeight="1">
      <c r="A934" s="38"/>
      <c r="B934" s="39"/>
      <c r="C934" s="228" t="s">
        <v>1302</v>
      </c>
      <c r="D934" s="228" t="s">
        <v>351</v>
      </c>
      <c r="E934" s="229" t="s">
        <v>1303</v>
      </c>
      <c r="F934" s="230" t="s">
        <v>1304</v>
      </c>
      <c r="G934" s="231" t="s">
        <v>416</v>
      </c>
      <c r="H934" s="232">
        <v>28</v>
      </c>
      <c r="I934" s="233"/>
      <c r="J934" s="234">
        <f>ROUND(I934*H934,2)</f>
        <v>0</v>
      </c>
      <c r="K934" s="230" t="s">
        <v>355</v>
      </c>
      <c r="L934" s="44"/>
      <c r="M934" s="235" t="s">
        <v>1</v>
      </c>
      <c r="N934" s="236" t="s">
        <v>41</v>
      </c>
      <c r="O934" s="91"/>
      <c r="P934" s="237">
        <f>O934*H934</f>
        <v>0</v>
      </c>
      <c r="Q934" s="237">
        <v>0</v>
      </c>
      <c r="R934" s="237">
        <f>Q934*H934</f>
        <v>0</v>
      </c>
      <c r="S934" s="237">
        <v>0</v>
      </c>
      <c r="T934" s="238">
        <f>S934*H934</f>
        <v>0</v>
      </c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R934" s="239" t="s">
        <v>439</v>
      </c>
      <c r="AT934" s="239" t="s">
        <v>351</v>
      </c>
      <c r="AU934" s="239" t="s">
        <v>85</v>
      </c>
      <c r="AY934" s="17" t="s">
        <v>349</v>
      </c>
      <c r="BE934" s="240">
        <f>IF(N934="základní",J934,0)</f>
        <v>0</v>
      </c>
      <c r="BF934" s="240">
        <f>IF(N934="snížená",J934,0)</f>
        <v>0</v>
      </c>
      <c r="BG934" s="240">
        <f>IF(N934="zákl. přenesená",J934,0)</f>
        <v>0</v>
      </c>
      <c r="BH934" s="240">
        <f>IF(N934="sníž. přenesená",J934,0)</f>
        <v>0</v>
      </c>
      <c r="BI934" s="240">
        <f>IF(N934="nulová",J934,0)</f>
        <v>0</v>
      </c>
      <c r="BJ934" s="17" t="s">
        <v>83</v>
      </c>
      <c r="BK934" s="240">
        <f>ROUND(I934*H934,2)</f>
        <v>0</v>
      </c>
      <c r="BL934" s="17" t="s">
        <v>439</v>
      </c>
      <c r="BM934" s="239" t="s">
        <v>1305</v>
      </c>
    </row>
    <row r="935" s="14" customFormat="1">
      <c r="A935" s="14"/>
      <c r="B935" s="252"/>
      <c r="C935" s="253"/>
      <c r="D935" s="243" t="s">
        <v>358</v>
      </c>
      <c r="E935" s="263" t="s">
        <v>1</v>
      </c>
      <c r="F935" s="254" t="s">
        <v>508</v>
      </c>
      <c r="G935" s="253"/>
      <c r="H935" s="256">
        <v>28</v>
      </c>
      <c r="I935" s="257"/>
      <c r="J935" s="253"/>
      <c r="K935" s="253"/>
      <c r="L935" s="258"/>
      <c r="M935" s="259"/>
      <c r="N935" s="260"/>
      <c r="O935" s="260"/>
      <c r="P935" s="260"/>
      <c r="Q935" s="260"/>
      <c r="R935" s="260"/>
      <c r="S935" s="260"/>
      <c r="T935" s="261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  <c r="AT935" s="262" t="s">
        <v>358</v>
      </c>
      <c r="AU935" s="262" t="s">
        <v>85</v>
      </c>
      <c r="AV935" s="14" t="s">
        <v>85</v>
      </c>
      <c r="AW935" s="14" t="s">
        <v>32</v>
      </c>
      <c r="AX935" s="14" t="s">
        <v>76</v>
      </c>
      <c r="AY935" s="262" t="s">
        <v>349</v>
      </c>
    </row>
    <row r="936" s="15" customFormat="1">
      <c r="A936" s="15"/>
      <c r="B936" s="264"/>
      <c r="C936" s="265"/>
      <c r="D936" s="243" t="s">
        <v>358</v>
      </c>
      <c r="E936" s="266" t="s">
        <v>1</v>
      </c>
      <c r="F936" s="267" t="s">
        <v>377</v>
      </c>
      <c r="G936" s="265"/>
      <c r="H936" s="268">
        <v>28</v>
      </c>
      <c r="I936" s="269"/>
      <c r="J936" s="265"/>
      <c r="K936" s="265"/>
      <c r="L936" s="270"/>
      <c r="M936" s="271"/>
      <c r="N936" s="272"/>
      <c r="O936" s="272"/>
      <c r="P936" s="272"/>
      <c r="Q936" s="272"/>
      <c r="R936" s="272"/>
      <c r="S936" s="272"/>
      <c r="T936" s="273"/>
      <c r="U936" s="15"/>
      <c r="V936" s="15"/>
      <c r="W936" s="15"/>
      <c r="X936" s="15"/>
      <c r="Y936" s="15"/>
      <c r="Z936" s="15"/>
      <c r="AA936" s="15"/>
      <c r="AB936" s="15"/>
      <c r="AC936" s="15"/>
      <c r="AD936" s="15"/>
      <c r="AE936" s="15"/>
      <c r="AT936" s="274" t="s">
        <v>358</v>
      </c>
      <c r="AU936" s="274" t="s">
        <v>85</v>
      </c>
      <c r="AV936" s="15" t="s">
        <v>356</v>
      </c>
      <c r="AW936" s="15" t="s">
        <v>32</v>
      </c>
      <c r="AX936" s="15" t="s">
        <v>83</v>
      </c>
      <c r="AY936" s="274" t="s">
        <v>349</v>
      </c>
    </row>
    <row r="937" s="2" customFormat="1" ht="24.15" customHeight="1">
      <c r="A937" s="38"/>
      <c r="B937" s="39"/>
      <c r="C937" s="275" t="s">
        <v>1306</v>
      </c>
      <c r="D937" s="275" t="s">
        <v>419</v>
      </c>
      <c r="E937" s="276" t="s">
        <v>1307</v>
      </c>
      <c r="F937" s="277" t="s">
        <v>1308</v>
      </c>
      <c r="G937" s="278" t="s">
        <v>416</v>
      </c>
      <c r="H937" s="279">
        <v>28</v>
      </c>
      <c r="I937" s="280"/>
      <c r="J937" s="281">
        <f>ROUND(I937*H937,2)</f>
        <v>0</v>
      </c>
      <c r="K937" s="277" t="s">
        <v>355</v>
      </c>
      <c r="L937" s="282"/>
      <c r="M937" s="283" t="s">
        <v>1</v>
      </c>
      <c r="N937" s="284" t="s">
        <v>41</v>
      </c>
      <c r="O937" s="91"/>
      <c r="P937" s="237">
        <f>O937*H937</f>
        <v>0</v>
      </c>
      <c r="Q937" s="237">
        <v>0.00014999999999999999</v>
      </c>
      <c r="R937" s="237">
        <f>Q937*H937</f>
        <v>0.0041999999999999997</v>
      </c>
      <c r="S937" s="237">
        <v>0</v>
      </c>
      <c r="T937" s="238">
        <f>S937*H937</f>
        <v>0</v>
      </c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R937" s="239" t="s">
        <v>525</v>
      </c>
      <c r="AT937" s="239" t="s">
        <v>419</v>
      </c>
      <c r="AU937" s="239" t="s">
        <v>85</v>
      </c>
      <c r="AY937" s="17" t="s">
        <v>349</v>
      </c>
      <c r="BE937" s="240">
        <f>IF(N937="základní",J937,0)</f>
        <v>0</v>
      </c>
      <c r="BF937" s="240">
        <f>IF(N937="snížená",J937,0)</f>
        <v>0</v>
      </c>
      <c r="BG937" s="240">
        <f>IF(N937="zákl. přenesená",J937,0)</f>
        <v>0</v>
      </c>
      <c r="BH937" s="240">
        <f>IF(N937="sníž. přenesená",J937,0)</f>
        <v>0</v>
      </c>
      <c r="BI937" s="240">
        <f>IF(N937="nulová",J937,0)</f>
        <v>0</v>
      </c>
      <c r="BJ937" s="17" t="s">
        <v>83</v>
      </c>
      <c r="BK937" s="240">
        <f>ROUND(I937*H937,2)</f>
        <v>0</v>
      </c>
      <c r="BL937" s="17" t="s">
        <v>439</v>
      </c>
      <c r="BM937" s="239" t="s">
        <v>1309</v>
      </c>
    </row>
    <row r="938" s="2" customFormat="1" ht="24.15" customHeight="1">
      <c r="A938" s="38"/>
      <c r="B938" s="39"/>
      <c r="C938" s="228" t="s">
        <v>1310</v>
      </c>
      <c r="D938" s="228" t="s">
        <v>351</v>
      </c>
      <c r="E938" s="229" t="s">
        <v>1311</v>
      </c>
      <c r="F938" s="230" t="s">
        <v>1312</v>
      </c>
      <c r="G938" s="231" t="s">
        <v>416</v>
      </c>
      <c r="H938" s="232">
        <v>16</v>
      </c>
      <c r="I938" s="233"/>
      <c r="J938" s="234">
        <f>ROUND(I938*H938,2)</f>
        <v>0</v>
      </c>
      <c r="K938" s="230" t="s">
        <v>355</v>
      </c>
      <c r="L938" s="44"/>
      <c r="M938" s="235" t="s">
        <v>1</v>
      </c>
      <c r="N938" s="236" t="s">
        <v>41</v>
      </c>
      <c r="O938" s="91"/>
      <c r="P938" s="237">
        <f>O938*H938</f>
        <v>0</v>
      </c>
      <c r="Q938" s="237">
        <v>0.00044999999999999999</v>
      </c>
      <c r="R938" s="237">
        <f>Q938*H938</f>
        <v>0.0071999999999999998</v>
      </c>
      <c r="S938" s="237">
        <v>0</v>
      </c>
      <c r="T938" s="238">
        <f>S938*H938</f>
        <v>0</v>
      </c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R938" s="239" t="s">
        <v>439</v>
      </c>
      <c r="AT938" s="239" t="s">
        <v>351</v>
      </c>
      <c r="AU938" s="239" t="s">
        <v>85</v>
      </c>
      <c r="AY938" s="17" t="s">
        <v>349</v>
      </c>
      <c r="BE938" s="240">
        <f>IF(N938="základní",J938,0)</f>
        <v>0</v>
      </c>
      <c r="BF938" s="240">
        <f>IF(N938="snížená",J938,0)</f>
        <v>0</v>
      </c>
      <c r="BG938" s="240">
        <f>IF(N938="zákl. přenesená",J938,0)</f>
        <v>0</v>
      </c>
      <c r="BH938" s="240">
        <f>IF(N938="sníž. přenesená",J938,0)</f>
        <v>0</v>
      </c>
      <c r="BI938" s="240">
        <f>IF(N938="nulová",J938,0)</f>
        <v>0</v>
      </c>
      <c r="BJ938" s="17" t="s">
        <v>83</v>
      </c>
      <c r="BK938" s="240">
        <f>ROUND(I938*H938,2)</f>
        <v>0</v>
      </c>
      <c r="BL938" s="17" t="s">
        <v>439</v>
      </c>
      <c r="BM938" s="239" t="s">
        <v>1313</v>
      </c>
    </row>
    <row r="939" s="14" customFormat="1">
      <c r="A939" s="14"/>
      <c r="B939" s="252"/>
      <c r="C939" s="253"/>
      <c r="D939" s="243" t="s">
        <v>358</v>
      </c>
      <c r="E939" s="263" t="s">
        <v>1</v>
      </c>
      <c r="F939" s="254" t="s">
        <v>439</v>
      </c>
      <c r="G939" s="253"/>
      <c r="H939" s="256">
        <v>16</v>
      </c>
      <c r="I939" s="257"/>
      <c r="J939" s="253"/>
      <c r="K939" s="253"/>
      <c r="L939" s="258"/>
      <c r="M939" s="259"/>
      <c r="N939" s="260"/>
      <c r="O939" s="260"/>
      <c r="P939" s="260"/>
      <c r="Q939" s="260"/>
      <c r="R939" s="260"/>
      <c r="S939" s="260"/>
      <c r="T939" s="261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T939" s="262" t="s">
        <v>358</v>
      </c>
      <c r="AU939" s="262" t="s">
        <v>85</v>
      </c>
      <c r="AV939" s="14" t="s">
        <v>85</v>
      </c>
      <c r="AW939" s="14" t="s">
        <v>32</v>
      </c>
      <c r="AX939" s="14" t="s">
        <v>76</v>
      </c>
      <c r="AY939" s="262" t="s">
        <v>349</v>
      </c>
    </row>
    <row r="940" s="15" customFormat="1">
      <c r="A940" s="15"/>
      <c r="B940" s="264"/>
      <c r="C940" s="265"/>
      <c r="D940" s="243" t="s">
        <v>358</v>
      </c>
      <c r="E940" s="266" t="s">
        <v>1</v>
      </c>
      <c r="F940" s="267" t="s">
        <v>377</v>
      </c>
      <c r="G940" s="265"/>
      <c r="H940" s="268">
        <v>16</v>
      </c>
      <c r="I940" s="269"/>
      <c r="J940" s="265"/>
      <c r="K940" s="265"/>
      <c r="L940" s="270"/>
      <c r="M940" s="271"/>
      <c r="N940" s="272"/>
      <c r="O940" s="272"/>
      <c r="P940" s="272"/>
      <c r="Q940" s="272"/>
      <c r="R940" s="272"/>
      <c r="S940" s="272"/>
      <c r="T940" s="273"/>
      <c r="U940" s="15"/>
      <c r="V940" s="15"/>
      <c r="W940" s="15"/>
      <c r="X940" s="15"/>
      <c r="Y940" s="15"/>
      <c r="Z940" s="15"/>
      <c r="AA940" s="15"/>
      <c r="AB940" s="15"/>
      <c r="AC940" s="15"/>
      <c r="AD940" s="15"/>
      <c r="AE940" s="15"/>
      <c r="AT940" s="274" t="s">
        <v>358</v>
      </c>
      <c r="AU940" s="274" t="s">
        <v>85</v>
      </c>
      <c r="AV940" s="15" t="s">
        <v>356</v>
      </c>
      <c r="AW940" s="15" t="s">
        <v>32</v>
      </c>
      <c r="AX940" s="15" t="s">
        <v>83</v>
      </c>
      <c r="AY940" s="274" t="s">
        <v>349</v>
      </c>
    </row>
    <row r="941" s="2" customFormat="1" ht="37.8" customHeight="1">
      <c r="A941" s="38"/>
      <c r="B941" s="39"/>
      <c r="C941" s="275" t="s">
        <v>1314</v>
      </c>
      <c r="D941" s="275" t="s">
        <v>419</v>
      </c>
      <c r="E941" s="276" t="s">
        <v>1315</v>
      </c>
      <c r="F941" s="277" t="s">
        <v>1316</v>
      </c>
      <c r="G941" s="278" t="s">
        <v>416</v>
      </c>
      <c r="H941" s="279">
        <v>16</v>
      </c>
      <c r="I941" s="280"/>
      <c r="J941" s="281">
        <f>ROUND(I941*H941,2)</f>
        <v>0</v>
      </c>
      <c r="K941" s="277" t="s">
        <v>355</v>
      </c>
      <c r="L941" s="282"/>
      <c r="M941" s="283" t="s">
        <v>1</v>
      </c>
      <c r="N941" s="284" t="s">
        <v>41</v>
      </c>
      <c r="O941" s="91"/>
      <c r="P941" s="237">
        <f>O941*H941</f>
        <v>0</v>
      </c>
      <c r="Q941" s="237">
        <v>0.016</v>
      </c>
      <c r="R941" s="237">
        <f>Q941*H941</f>
        <v>0.25600000000000001</v>
      </c>
      <c r="S941" s="237">
        <v>0</v>
      </c>
      <c r="T941" s="238">
        <f>S941*H941</f>
        <v>0</v>
      </c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R941" s="239" t="s">
        <v>525</v>
      </c>
      <c r="AT941" s="239" t="s">
        <v>419</v>
      </c>
      <c r="AU941" s="239" t="s">
        <v>85</v>
      </c>
      <c r="AY941" s="17" t="s">
        <v>349</v>
      </c>
      <c r="BE941" s="240">
        <f>IF(N941="základní",J941,0)</f>
        <v>0</v>
      </c>
      <c r="BF941" s="240">
        <f>IF(N941="snížená",J941,0)</f>
        <v>0</v>
      </c>
      <c r="BG941" s="240">
        <f>IF(N941="zákl. přenesená",J941,0)</f>
        <v>0</v>
      </c>
      <c r="BH941" s="240">
        <f>IF(N941="sníž. přenesená",J941,0)</f>
        <v>0</v>
      </c>
      <c r="BI941" s="240">
        <f>IF(N941="nulová",J941,0)</f>
        <v>0</v>
      </c>
      <c r="BJ941" s="17" t="s">
        <v>83</v>
      </c>
      <c r="BK941" s="240">
        <f>ROUND(I941*H941,2)</f>
        <v>0</v>
      </c>
      <c r="BL941" s="17" t="s">
        <v>439</v>
      </c>
      <c r="BM941" s="239" t="s">
        <v>1317</v>
      </c>
    </row>
    <row r="942" s="2" customFormat="1" ht="24.15" customHeight="1">
      <c r="A942" s="38"/>
      <c r="B942" s="39"/>
      <c r="C942" s="228" t="s">
        <v>1318</v>
      </c>
      <c r="D942" s="228" t="s">
        <v>351</v>
      </c>
      <c r="E942" s="229" t="s">
        <v>1319</v>
      </c>
      <c r="F942" s="230" t="s">
        <v>1320</v>
      </c>
      <c r="G942" s="231" t="s">
        <v>416</v>
      </c>
      <c r="H942" s="232">
        <v>12</v>
      </c>
      <c r="I942" s="233"/>
      <c r="J942" s="234">
        <f>ROUND(I942*H942,2)</f>
        <v>0</v>
      </c>
      <c r="K942" s="230" t="s">
        <v>355</v>
      </c>
      <c r="L942" s="44"/>
      <c r="M942" s="235" t="s">
        <v>1</v>
      </c>
      <c r="N942" s="236" t="s">
        <v>41</v>
      </c>
      <c r="O942" s="91"/>
      <c r="P942" s="237">
        <f>O942*H942</f>
        <v>0</v>
      </c>
      <c r="Q942" s="237">
        <v>0.00046000000000000001</v>
      </c>
      <c r="R942" s="237">
        <f>Q942*H942</f>
        <v>0.0055200000000000006</v>
      </c>
      <c r="S942" s="237">
        <v>0</v>
      </c>
      <c r="T942" s="238">
        <f>S942*H942</f>
        <v>0</v>
      </c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R942" s="239" t="s">
        <v>439</v>
      </c>
      <c r="AT942" s="239" t="s">
        <v>351</v>
      </c>
      <c r="AU942" s="239" t="s">
        <v>85</v>
      </c>
      <c r="AY942" s="17" t="s">
        <v>349</v>
      </c>
      <c r="BE942" s="240">
        <f>IF(N942="základní",J942,0)</f>
        <v>0</v>
      </c>
      <c r="BF942" s="240">
        <f>IF(N942="snížená",J942,0)</f>
        <v>0</v>
      </c>
      <c r="BG942" s="240">
        <f>IF(N942="zákl. přenesená",J942,0)</f>
        <v>0</v>
      </c>
      <c r="BH942" s="240">
        <f>IF(N942="sníž. přenesená",J942,0)</f>
        <v>0</v>
      </c>
      <c r="BI942" s="240">
        <f>IF(N942="nulová",J942,0)</f>
        <v>0</v>
      </c>
      <c r="BJ942" s="17" t="s">
        <v>83</v>
      </c>
      <c r="BK942" s="240">
        <f>ROUND(I942*H942,2)</f>
        <v>0</v>
      </c>
      <c r="BL942" s="17" t="s">
        <v>439</v>
      </c>
      <c r="BM942" s="239" t="s">
        <v>1321</v>
      </c>
    </row>
    <row r="943" s="14" customFormat="1">
      <c r="A943" s="14"/>
      <c r="B943" s="252"/>
      <c r="C943" s="253"/>
      <c r="D943" s="243" t="s">
        <v>358</v>
      </c>
      <c r="E943" s="263" t="s">
        <v>1</v>
      </c>
      <c r="F943" s="254" t="s">
        <v>8</v>
      </c>
      <c r="G943" s="253"/>
      <c r="H943" s="256">
        <v>12</v>
      </c>
      <c r="I943" s="257"/>
      <c r="J943" s="253"/>
      <c r="K943" s="253"/>
      <c r="L943" s="258"/>
      <c r="M943" s="259"/>
      <c r="N943" s="260"/>
      <c r="O943" s="260"/>
      <c r="P943" s="260"/>
      <c r="Q943" s="260"/>
      <c r="R943" s="260"/>
      <c r="S943" s="260"/>
      <c r="T943" s="261"/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  <c r="AE943" s="14"/>
      <c r="AT943" s="262" t="s">
        <v>358</v>
      </c>
      <c r="AU943" s="262" t="s">
        <v>85</v>
      </c>
      <c r="AV943" s="14" t="s">
        <v>85</v>
      </c>
      <c r="AW943" s="14" t="s">
        <v>32</v>
      </c>
      <c r="AX943" s="14" t="s">
        <v>76</v>
      </c>
      <c r="AY943" s="262" t="s">
        <v>349</v>
      </c>
    </row>
    <row r="944" s="15" customFormat="1">
      <c r="A944" s="15"/>
      <c r="B944" s="264"/>
      <c r="C944" s="265"/>
      <c r="D944" s="243" t="s">
        <v>358</v>
      </c>
      <c r="E944" s="266" t="s">
        <v>1</v>
      </c>
      <c r="F944" s="267" t="s">
        <v>377</v>
      </c>
      <c r="G944" s="265"/>
      <c r="H944" s="268">
        <v>12</v>
      </c>
      <c r="I944" s="269"/>
      <c r="J944" s="265"/>
      <c r="K944" s="265"/>
      <c r="L944" s="270"/>
      <c r="M944" s="271"/>
      <c r="N944" s="272"/>
      <c r="O944" s="272"/>
      <c r="P944" s="272"/>
      <c r="Q944" s="272"/>
      <c r="R944" s="272"/>
      <c r="S944" s="272"/>
      <c r="T944" s="273"/>
      <c r="U944" s="15"/>
      <c r="V944" s="15"/>
      <c r="W944" s="15"/>
      <c r="X944" s="15"/>
      <c r="Y944" s="15"/>
      <c r="Z944" s="15"/>
      <c r="AA944" s="15"/>
      <c r="AB944" s="15"/>
      <c r="AC944" s="15"/>
      <c r="AD944" s="15"/>
      <c r="AE944" s="15"/>
      <c r="AT944" s="274" t="s">
        <v>358</v>
      </c>
      <c r="AU944" s="274" t="s">
        <v>85</v>
      </c>
      <c r="AV944" s="15" t="s">
        <v>356</v>
      </c>
      <c r="AW944" s="15" t="s">
        <v>32</v>
      </c>
      <c r="AX944" s="15" t="s">
        <v>83</v>
      </c>
      <c r="AY944" s="274" t="s">
        <v>349</v>
      </c>
    </row>
    <row r="945" s="2" customFormat="1" ht="37.8" customHeight="1">
      <c r="A945" s="38"/>
      <c r="B945" s="39"/>
      <c r="C945" s="275" t="s">
        <v>1322</v>
      </c>
      <c r="D945" s="275" t="s">
        <v>419</v>
      </c>
      <c r="E945" s="276" t="s">
        <v>1323</v>
      </c>
      <c r="F945" s="277" t="s">
        <v>1324</v>
      </c>
      <c r="G945" s="278" t="s">
        <v>416</v>
      </c>
      <c r="H945" s="279">
        <v>12</v>
      </c>
      <c r="I945" s="280"/>
      <c r="J945" s="281">
        <f>ROUND(I945*H945,2)</f>
        <v>0</v>
      </c>
      <c r="K945" s="277" t="s">
        <v>355</v>
      </c>
      <c r="L945" s="282"/>
      <c r="M945" s="283" t="s">
        <v>1</v>
      </c>
      <c r="N945" s="284" t="s">
        <v>41</v>
      </c>
      <c r="O945" s="91"/>
      <c r="P945" s="237">
        <f>O945*H945</f>
        <v>0</v>
      </c>
      <c r="Q945" s="237">
        <v>0.025999999999999999</v>
      </c>
      <c r="R945" s="237">
        <f>Q945*H945</f>
        <v>0.312</v>
      </c>
      <c r="S945" s="237">
        <v>0</v>
      </c>
      <c r="T945" s="238">
        <f>S945*H945</f>
        <v>0</v>
      </c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R945" s="239" t="s">
        <v>525</v>
      </c>
      <c r="AT945" s="239" t="s">
        <v>419</v>
      </c>
      <c r="AU945" s="239" t="s">
        <v>85</v>
      </c>
      <c r="AY945" s="17" t="s">
        <v>349</v>
      </c>
      <c r="BE945" s="240">
        <f>IF(N945="základní",J945,0)</f>
        <v>0</v>
      </c>
      <c r="BF945" s="240">
        <f>IF(N945="snížená",J945,0)</f>
        <v>0</v>
      </c>
      <c r="BG945" s="240">
        <f>IF(N945="zákl. přenesená",J945,0)</f>
        <v>0</v>
      </c>
      <c r="BH945" s="240">
        <f>IF(N945="sníž. přenesená",J945,0)</f>
        <v>0</v>
      </c>
      <c r="BI945" s="240">
        <f>IF(N945="nulová",J945,0)</f>
        <v>0</v>
      </c>
      <c r="BJ945" s="17" t="s">
        <v>83</v>
      </c>
      <c r="BK945" s="240">
        <f>ROUND(I945*H945,2)</f>
        <v>0</v>
      </c>
      <c r="BL945" s="17" t="s">
        <v>439</v>
      </c>
      <c r="BM945" s="239" t="s">
        <v>1325</v>
      </c>
    </row>
    <row r="946" s="2" customFormat="1" ht="24.15" customHeight="1">
      <c r="A946" s="38"/>
      <c r="B946" s="39"/>
      <c r="C946" s="228" t="s">
        <v>1326</v>
      </c>
      <c r="D946" s="228" t="s">
        <v>351</v>
      </c>
      <c r="E946" s="229" t="s">
        <v>1327</v>
      </c>
      <c r="F946" s="230" t="s">
        <v>1328</v>
      </c>
      <c r="G946" s="231" t="s">
        <v>422</v>
      </c>
      <c r="H946" s="232">
        <v>46.5</v>
      </c>
      <c r="I946" s="233"/>
      <c r="J946" s="234">
        <f>ROUND(I946*H946,2)</f>
        <v>0</v>
      </c>
      <c r="K946" s="230" t="s">
        <v>355</v>
      </c>
      <c r="L946" s="44"/>
      <c r="M946" s="235" t="s">
        <v>1</v>
      </c>
      <c r="N946" s="236" t="s">
        <v>41</v>
      </c>
      <c r="O946" s="91"/>
      <c r="P946" s="237">
        <f>O946*H946</f>
        <v>0</v>
      </c>
      <c r="Q946" s="237">
        <v>0</v>
      </c>
      <c r="R946" s="237">
        <f>Q946*H946</f>
        <v>0</v>
      </c>
      <c r="S946" s="237">
        <v>0</v>
      </c>
      <c r="T946" s="238">
        <f>S946*H946</f>
        <v>0</v>
      </c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R946" s="239" t="s">
        <v>439</v>
      </c>
      <c r="AT946" s="239" t="s">
        <v>351</v>
      </c>
      <c r="AU946" s="239" t="s">
        <v>85</v>
      </c>
      <c r="AY946" s="17" t="s">
        <v>349</v>
      </c>
      <c r="BE946" s="240">
        <f>IF(N946="základní",J946,0)</f>
        <v>0</v>
      </c>
      <c r="BF946" s="240">
        <f>IF(N946="snížená",J946,0)</f>
        <v>0</v>
      </c>
      <c r="BG946" s="240">
        <f>IF(N946="zákl. přenesená",J946,0)</f>
        <v>0</v>
      </c>
      <c r="BH946" s="240">
        <f>IF(N946="sníž. přenesená",J946,0)</f>
        <v>0</v>
      </c>
      <c r="BI946" s="240">
        <f>IF(N946="nulová",J946,0)</f>
        <v>0</v>
      </c>
      <c r="BJ946" s="17" t="s">
        <v>83</v>
      </c>
      <c r="BK946" s="240">
        <f>ROUND(I946*H946,2)</f>
        <v>0</v>
      </c>
      <c r="BL946" s="17" t="s">
        <v>439</v>
      </c>
      <c r="BM946" s="239" t="s">
        <v>1329</v>
      </c>
    </row>
    <row r="947" s="13" customFormat="1">
      <c r="A947" s="13"/>
      <c r="B947" s="241"/>
      <c r="C947" s="242"/>
      <c r="D947" s="243" t="s">
        <v>358</v>
      </c>
      <c r="E947" s="244" t="s">
        <v>1</v>
      </c>
      <c r="F947" s="245" t="s">
        <v>1330</v>
      </c>
      <c r="G947" s="242"/>
      <c r="H947" s="244" t="s">
        <v>1</v>
      </c>
      <c r="I947" s="246"/>
      <c r="J947" s="242"/>
      <c r="K947" s="242"/>
      <c r="L947" s="247"/>
      <c r="M947" s="248"/>
      <c r="N947" s="249"/>
      <c r="O947" s="249"/>
      <c r="P947" s="249"/>
      <c r="Q947" s="249"/>
      <c r="R947" s="249"/>
      <c r="S947" s="249"/>
      <c r="T947" s="250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T947" s="251" t="s">
        <v>358</v>
      </c>
      <c r="AU947" s="251" t="s">
        <v>85</v>
      </c>
      <c r="AV947" s="13" t="s">
        <v>83</v>
      </c>
      <c r="AW947" s="13" t="s">
        <v>32</v>
      </c>
      <c r="AX947" s="13" t="s">
        <v>76</v>
      </c>
      <c r="AY947" s="251" t="s">
        <v>349</v>
      </c>
    </row>
    <row r="948" s="14" customFormat="1">
      <c r="A948" s="14"/>
      <c r="B948" s="252"/>
      <c r="C948" s="253"/>
      <c r="D948" s="243" t="s">
        <v>358</v>
      </c>
      <c r="E948" s="263" t="s">
        <v>1</v>
      </c>
      <c r="F948" s="254" t="s">
        <v>1153</v>
      </c>
      <c r="G948" s="253"/>
      <c r="H948" s="256">
        <v>46.5</v>
      </c>
      <c r="I948" s="257"/>
      <c r="J948" s="253"/>
      <c r="K948" s="253"/>
      <c r="L948" s="258"/>
      <c r="M948" s="259"/>
      <c r="N948" s="260"/>
      <c r="O948" s="260"/>
      <c r="P948" s="260"/>
      <c r="Q948" s="260"/>
      <c r="R948" s="260"/>
      <c r="S948" s="260"/>
      <c r="T948" s="261"/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  <c r="AE948" s="14"/>
      <c r="AT948" s="262" t="s">
        <v>358</v>
      </c>
      <c r="AU948" s="262" t="s">
        <v>85</v>
      </c>
      <c r="AV948" s="14" t="s">
        <v>85</v>
      </c>
      <c r="AW948" s="14" t="s">
        <v>32</v>
      </c>
      <c r="AX948" s="14" t="s">
        <v>76</v>
      </c>
      <c r="AY948" s="262" t="s">
        <v>349</v>
      </c>
    </row>
    <row r="949" s="15" customFormat="1">
      <c r="A949" s="15"/>
      <c r="B949" s="264"/>
      <c r="C949" s="265"/>
      <c r="D949" s="243" t="s">
        <v>358</v>
      </c>
      <c r="E949" s="266" t="s">
        <v>1</v>
      </c>
      <c r="F949" s="267" t="s">
        <v>377</v>
      </c>
      <c r="G949" s="265"/>
      <c r="H949" s="268">
        <v>46.5</v>
      </c>
      <c r="I949" s="269"/>
      <c r="J949" s="265"/>
      <c r="K949" s="265"/>
      <c r="L949" s="270"/>
      <c r="M949" s="271"/>
      <c r="N949" s="272"/>
      <c r="O949" s="272"/>
      <c r="P949" s="272"/>
      <c r="Q949" s="272"/>
      <c r="R949" s="272"/>
      <c r="S949" s="272"/>
      <c r="T949" s="273"/>
      <c r="U949" s="15"/>
      <c r="V949" s="15"/>
      <c r="W949" s="15"/>
      <c r="X949" s="15"/>
      <c r="Y949" s="15"/>
      <c r="Z949" s="15"/>
      <c r="AA949" s="15"/>
      <c r="AB949" s="15"/>
      <c r="AC949" s="15"/>
      <c r="AD949" s="15"/>
      <c r="AE949" s="15"/>
      <c r="AT949" s="274" t="s">
        <v>358</v>
      </c>
      <c r="AU949" s="274" t="s">
        <v>85</v>
      </c>
      <c r="AV949" s="15" t="s">
        <v>356</v>
      </c>
      <c r="AW949" s="15" t="s">
        <v>32</v>
      </c>
      <c r="AX949" s="15" t="s">
        <v>83</v>
      </c>
      <c r="AY949" s="274" t="s">
        <v>349</v>
      </c>
    </row>
    <row r="950" s="2" customFormat="1" ht="16.5" customHeight="1">
      <c r="A950" s="38"/>
      <c r="B950" s="39"/>
      <c r="C950" s="275" t="s">
        <v>1331</v>
      </c>
      <c r="D950" s="275" t="s">
        <v>419</v>
      </c>
      <c r="E950" s="276" t="s">
        <v>1332</v>
      </c>
      <c r="F950" s="277" t="s">
        <v>1333</v>
      </c>
      <c r="G950" s="278" t="s">
        <v>422</v>
      </c>
      <c r="H950" s="279">
        <v>46.5</v>
      </c>
      <c r="I950" s="280"/>
      <c r="J950" s="281">
        <f>ROUND(I950*H950,2)</f>
        <v>0</v>
      </c>
      <c r="K950" s="277" t="s">
        <v>355</v>
      </c>
      <c r="L950" s="282"/>
      <c r="M950" s="283" t="s">
        <v>1</v>
      </c>
      <c r="N950" s="284" t="s">
        <v>41</v>
      </c>
      <c r="O950" s="91"/>
      <c r="P950" s="237">
        <f>O950*H950</f>
        <v>0</v>
      </c>
      <c r="Q950" s="237">
        <v>0.00080000000000000004</v>
      </c>
      <c r="R950" s="237">
        <f>Q950*H950</f>
        <v>0.037200000000000004</v>
      </c>
      <c r="S950" s="237">
        <v>0</v>
      </c>
      <c r="T950" s="238">
        <f>S950*H950</f>
        <v>0</v>
      </c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R950" s="239" t="s">
        <v>525</v>
      </c>
      <c r="AT950" s="239" t="s">
        <v>419</v>
      </c>
      <c r="AU950" s="239" t="s">
        <v>85</v>
      </c>
      <c r="AY950" s="17" t="s">
        <v>349</v>
      </c>
      <c r="BE950" s="240">
        <f>IF(N950="základní",J950,0)</f>
        <v>0</v>
      </c>
      <c r="BF950" s="240">
        <f>IF(N950="snížená",J950,0)</f>
        <v>0</v>
      </c>
      <c r="BG950" s="240">
        <f>IF(N950="zákl. přenesená",J950,0)</f>
        <v>0</v>
      </c>
      <c r="BH950" s="240">
        <f>IF(N950="sníž. přenesená",J950,0)</f>
        <v>0</v>
      </c>
      <c r="BI950" s="240">
        <f>IF(N950="nulová",J950,0)</f>
        <v>0</v>
      </c>
      <c r="BJ950" s="17" t="s">
        <v>83</v>
      </c>
      <c r="BK950" s="240">
        <f>ROUND(I950*H950,2)</f>
        <v>0</v>
      </c>
      <c r="BL950" s="17" t="s">
        <v>439</v>
      </c>
      <c r="BM950" s="239" t="s">
        <v>1334</v>
      </c>
    </row>
    <row r="951" s="2" customFormat="1" ht="24.15" customHeight="1">
      <c r="A951" s="38"/>
      <c r="B951" s="39"/>
      <c r="C951" s="228" t="s">
        <v>1335</v>
      </c>
      <c r="D951" s="228" t="s">
        <v>351</v>
      </c>
      <c r="E951" s="229" t="s">
        <v>1336</v>
      </c>
      <c r="F951" s="230" t="s">
        <v>1337</v>
      </c>
      <c r="G951" s="231" t="s">
        <v>399</v>
      </c>
      <c r="H951" s="232">
        <v>1.5589999999999999</v>
      </c>
      <c r="I951" s="233"/>
      <c r="J951" s="234">
        <f>ROUND(I951*H951,2)</f>
        <v>0</v>
      </c>
      <c r="K951" s="230" t="s">
        <v>355</v>
      </c>
      <c r="L951" s="44"/>
      <c r="M951" s="235" t="s">
        <v>1</v>
      </c>
      <c r="N951" s="236" t="s">
        <v>41</v>
      </c>
      <c r="O951" s="91"/>
      <c r="P951" s="237">
        <f>O951*H951</f>
        <v>0</v>
      </c>
      <c r="Q951" s="237">
        <v>0</v>
      </c>
      <c r="R951" s="237">
        <f>Q951*H951</f>
        <v>0</v>
      </c>
      <c r="S951" s="237">
        <v>0</v>
      </c>
      <c r="T951" s="238">
        <f>S951*H951</f>
        <v>0</v>
      </c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R951" s="239" t="s">
        <v>439</v>
      </c>
      <c r="AT951" s="239" t="s">
        <v>351</v>
      </c>
      <c r="AU951" s="239" t="s">
        <v>85</v>
      </c>
      <c r="AY951" s="17" t="s">
        <v>349</v>
      </c>
      <c r="BE951" s="240">
        <f>IF(N951="základní",J951,0)</f>
        <v>0</v>
      </c>
      <c r="BF951" s="240">
        <f>IF(N951="snížená",J951,0)</f>
        <v>0</v>
      </c>
      <c r="BG951" s="240">
        <f>IF(N951="zákl. přenesená",J951,0)</f>
        <v>0</v>
      </c>
      <c r="BH951" s="240">
        <f>IF(N951="sníž. přenesená",J951,0)</f>
        <v>0</v>
      </c>
      <c r="BI951" s="240">
        <f>IF(N951="nulová",J951,0)</f>
        <v>0</v>
      </c>
      <c r="BJ951" s="17" t="s">
        <v>83</v>
      </c>
      <c r="BK951" s="240">
        <f>ROUND(I951*H951,2)</f>
        <v>0</v>
      </c>
      <c r="BL951" s="17" t="s">
        <v>439</v>
      </c>
      <c r="BM951" s="239" t="s">
        <v>1338</v>
      </c>
    </row>
    <row r="952" s="12" customFormat="1" ht="22.8" customHeight="1">
      <c r="A952" s="12"/>
      <c r="B952" s="212"/>
      <c r="C952" s="213"/>
      <c r="D952" s="214" t="s">
        <v>75</v>
      </c>
      <c r="E952" s="226" t="s">
        <v>1339</v>
      </c>
      <c r="F952" s="226" t="s">
        <v>1340</v>
      </c>
      <c r="G952" s="213"/>
      <c r="H952" s="213"/>
      <c r="I952" s="216"/>
      <c r="J952" s="227">
        <f>BK952</f>
        <v>0</v>
      </c>
      <c r="K952" s="213"/>
      <c r="L952" s="218"/>
      <c r="M952" s="219"/>
      <c r="N952" s="220"/>
      <c r="O952" s="220"/>
      <c r="P952" s="221">
        <f>SUM(P953:P1175)</f>
        <v>0</v>
      </c>
      <c r="Q952" s="220"/>
      <c r="R952" s="221">
        <f>SUM(R953:R1175)</f>
        <v>72.237326740000015</v>
      </c>
      <c r="S952" s="220"/>
      <c r="T952" s="222">
        <f>SUM(T953:T1175)</f>
        <v>0</v>
      </c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R952" s="223" t="s">
        <v>85</v>
      </c>
      <c r="AT952" s="224" t="s">
        <v>75</v>
      </c>
      <c r="AU952" s="224" t="s">
        <v>83</v>
      </c>
      <c r="AY952" s="223" t="s">
        <v>349</v>
      </c>
      <c r="BK952" s="225">
        <f>SUM(BK953:BK1175)</f>
        <v>0</v>
      </c>
    </row>
    <row r="953" s="2" customFormat="1" ht="37.8" customHeight="1">
      <c r="A953" s="38"/>
      <c r="B953" s="39"/>
      <c r="C953" s="228" t="s">
        <v>1341</v>
      </c>
      <c r="D953" s="228" t="s">
        <v>351</v>
      </c>
      <c r="E953" s="229" t="s">
        <v>1342</v>
      </c>
      <c r="F953" s="230" t="s">
        <v>1343</v>
      </c>
      <c r="G953" s="231" t="s">
        <v>1192</v>
      </c>
      <c r="H953" s="232">
        <v>1</v>
      </c>
      <c r="I953" s="233"/>
      <c r="J953" s="234">
        <f>ROUND(I953*H953,2)</f>
        <v>0</v>
      </c>
      <c r="K953" s="230" t="s">
        <v>1</v>
      </c>
      <c r="L953" s="44"/>
      <c r="M953" s="235" t="s">
        <v>1</v>
      </c>
      <c r="N953" s="236" t="s">
        <v>41</v>
      </c>
      <c r="O953" s="91"/>
      <c r="P953" s="237">
        <f>O953*H953</f>
        <v>0</v>
      </c>
      <c r="Q953" s="237">
        <v>0</v>
      </c>
      <c r="R953" s="237">
        <f>Q953*H953</f>
        <v>0</v>
      </c>
      <c r="S953" s="237">
        <v>0</v>
      </c>
      <c r="T953" s="238">
        <f>S953*H953</f>
        <v>0</v>
      </c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R953" s="239" t="s">
        <v>439</v>
      </c>
      <c r="AT953" s="239" t="s">
        <v>351</v>
      </c>
      <c r="AU953" s="239" t="s">
        <v>85</v>
      </c>
      <c r="AY953" s="17" t="s">
        <v>349</v>
      </c>
      <c r="BE953" s="240">
        <f>IF(N953="základní",J953,0)</f>
        <v>0</v>
      </c>
      <c r="BF953" s="240">
        <f>IF(N953="snížená",J953,0)</f>
        <v>0</v>
      </c>
      <c r="BG953" s="240">
        <f>IF(N953="zákl. přenesená",J953,0)</f>
        <v>0</v>
      </c>
      <c r="BH953" s="240">
        <f>IF(N953="sníž. přenesená",J953,0)</f>
        <v>0</v>
      </c>
      <c r="BI953" s="240">
        <f>IF(N953="nulová",J953,0)</f>
        <v>0</v>
      </c>
      <c r="BJ953" s="17" t="s">
        <v>83</v>
      </c>
      <c r="BK953" s="240">
        <f>ROUND(I953*H953,2)</f>
        <v>0</v>
      </c>
      <c r="BL953" s="17" t="s">
        <v>439</v>
      </c>
      <c r="BM953" s="239" t="s">
        <v>1344</v>
      </c>
    </row>
    <row r="954" s="2" customFormat="1" ht="37.8" customHeight="1">
      <c r="A954" s="38"/>
      <c r="B954" s="39"/>
      <c r="C954" s="228" t="s">
        <v>1345</v>
      </c>
      <c r="D954" s="228" t="s">
        <v>351</v>
      </c>
      <c r="E954" s="229" t="s">
        <v>1346</v>
      </c>
      <c r="F954" s="230" t="s">
        <v>1347</v>
      </c>
      <c r="G954" s="231" t="s">
        <v>354</v>
      </c>
      <c r="H954" s="232">
        <v>2.915</v>
      </c>
      <c r="I954" s="233"/>
      <c r="J954" s="234">
        <f>ROUND(I954*H954,2)</f>
        <v>0</v>
      </c>
      <c r="K954" s="230" t="s">
        <v>355</v>
      </c>
      <c r="L954" s="44"/>
      <c r="M954" s="235" t="s">
        <v>1</v>
      </c>
      <c r="N954" s="236" t="s">
        <v>41</v>
      </c>
      <c r="O954" s="91"/>
      <c r="P954" s="237">
        <f>O954*H954</f>
        <v>0</v>
      </c>
      <c r="Q954" s="237">
        <v>0.00024000000000000001</v>
      </c>
      <c r="R954" s="237">
        <f>Q954*H954</f>
        <v>0.00069959999999999998</v>
      </c>
      <c r="S954" s="237">
        <v>0</v>
      </c>
      <c r="T954" s="238">
        <f>S954*H954</f>
        <v>0</v>
      </c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R954" s="239" t="s">
        <v>439</v>
      </c>
      <c r="AT954" s="239" t="s">
        <v>351</v>
      </c>
      <c r="AU954" s="239" t="s">
        <v>85</v>
      </c>
      <c r="AY954" s="17" t="s">
        <v>349</v>
      </c>
      <c r="BE954" s="240">
        <f>IF(N954="základní",J954,0)</f>
        <v>0</v>
      </c>
      <c r="BF954" s="240">
        <f>IF(N954="snížená",J954,0)</f>
        <v>0</v>
      </c>
      <c r="BG954" s="240">
        <f>IF(N954="zákl. přenesená",J954,0)</f>
        <v>0</v>
      </c>
      <c r="BH954" s="240">
        <f>IF(N954="sníž. přenesená",J954,0)</f>
        <v>0</v>
      </c>
      <c r="BI954" s="240">
        <f>IF(N954="nulová",J954,0)</f>
        <v>0</v>
      </c>
      <c r="BJ954" s="17" t="s">
        <v>83</v>
      </c>
      <c r="BK954" s="240">
        <f>ROUND(I954*H954,2)</f>
        <v>0</v>
      </c>
      <c r="BL954" s="17" t="s">
        <v>439</v>
      </c>
      <c r="BM954" s="239" t="s">
        <v>1348</v>
      </c>
    </row>
    <row r="955" s="13" customFormat="1">
      <c r="A955" s="13"/>
      <c r="B955" s="241"/>
      <c r="C955" s="242"/>
      <c r="D955" s="243" t="s">
        <v>358</v>
      </c>
      <c r="E955" s="244" t="s">
        <v>1</v>
      </c>
      <c r="F955" s="245" t="s">
        <v>1349</v>
      </c>
      <c r="G955" s="242"/>
      <c r="H955" s="244" t="s">
        <v>1</v>
      </c>
      <c r="I955" s="246"/>
      <c r="J955" s="242"/>
      <c r="K955" s="242"/>
      <c r="L955" s="247"/>
      <c r="M955" s="248"/>
      <c r="N955" s="249"/>
      <c r="O955" s="249"/>
      <c r="P955" s="249"/>
      <c r="Q955" s="249"/>
      <c r="R955" s="249"/>
      <c r="S955" s="249"/>
      <c r="T955" s="250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T955" s="251" t="s">
        <v>358</v>
      </c>
      <c r="AU955" s="251" t="s">
        <v>85</v>
      </c>
      <c r="AV955" s="13" t="s">
        <v>83</v>
      </c>
      <c r="AW955" s="13" t="s">
        <v>32</v>
      </c>
      <c r="AX955" s="13" t="s">
        <v>76</v>
      </c>
      <c r="AY955" s="251" t="s">
        <v>349</v>
      </c>
    </row>
    <row r="956" s="14" customFormat="1">
      <c r="A956" s="14"/>
      <c r="B956" s="252"/>
      <c r="C956" s="253"/>
      <c r="D956" s="243" t="s">
        <v>358</v>
      </c>
      <c r="E956" s="263" t="s">
        <v>1</v>
      </c>
      <c r="F956" s="254" t="s">
        <v>1350</v>
      </c>
      <c r="G956" s="253"/>
      <c r="H956" s="256">
        <v>2.915</v>
      </c>
      <c r="I956" s="257"/>
      <c r="J956" s="253"/>
      <c r="K956" s="253"/>
      <c r="L956" s="258"/>
      <c r="M956" s="259"/>
      <c r="N956" s="260"/>
      <c r="O956" s="260"/>
      <c r="P956" s="260"/>
      <c r="Q956" s="260"/>
      <c r="R956" s="260"/>
      <c r="S956" s="260"/>
      <c r="T956" s="261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T956" s="262" t="s">
        <v>358</v>
      </c>
      <c r="AU956" s="262" t="s">
        <v>85</v>
      </c>
      <c r="AV956" s="14" t="s">
        <v>85</v>
      </c>
      <c r="AW956" s="14" t="s">
        <v>32</v>
      </c>
      <c r="AX956" s="14" t="s">
        <v>76</v>
      </c>
      <c r="AY956" s="262" t="s">
        <v>349</v>
      </c>
    </row>
    <row r="957" s="15" customFormat="1">
      <c r="A957" s="15"/>
      <c r="B957" s="264"/>
      <c r="C957" s="265"/>
      <c r="D957" s="243" t="s">
        <v>358</v>
      </c>
      <c r="E957" s="266" t="s">
        <v>1</v>
      </c>
      <c r="F957" s="267" t="s">
        <v>377</v>
      </c>
      <c r="G957" s="265"/>
      <c r="H957" s="268">
        <v>2.915</v>
      </c>
      <c r="I957" s="269"/>
      <c r="J957" s="265"/>
      <c r="K957" s="265"/>
      <c r="L957" s="270"/>
      <c r="M957" s="271"/>
      <c r="N957" s="272"/>
      <c r="O957" s="272"/>
      <c r="P957" s="272"/>
      <c r="Q957" s="272"/>
      <c r="R957" s="272"/>
      <c r="S957" s="272"/>
      <c r="T957" s="273"/>
      <c r="U957" s="15"/>
      <c r="V957" s="15"/>
      <c r="W957" s="15"/>
      <c r="X957" s="15"/>
      <c r="Y957" s="15"/>
      <c r="Z957" s="15"/>
      <c r="AA957" s="15"/>
      <c r="AB957" s="15"/>
      <c r="AC957" s="15"/>
      <c r="AD957" s="15"/>
      <c r="AE957" s="15"/>
      <c r="AT957" s="274" t="s">
        <v>358</v>
      </c>
      <c r="AU957" s="274" t="s">
        <v>85</v>
      </c>
      <c r="AV957" s="15" t="s">
        <v>356</v>
      </c>
      <c r="AW957" s="15" t="s">
        <v>32</v>
      </c>
      <c r="AX957" s="15" t="s">
        <v>83</v>
      </c>
      <c r="AY957" s="274" t="s">
        <v>349</v>
      </c>
    </row>
    <row r="958" s="2" customFormat="1" ht="37.8" customHeight="1">
      <c r="A958" s="38"/>
      <c r="B958" s="39"/>
      <c r="C958" s="275" t="s">
        <v>1351</v>
      </c>
      <c r="D958" s="275" t="s">
        <v>419</v>
      </c>
      <c r="E958" s="276" t="s">
        <v>1352</v>
      </c>
      <c r="F958" s="277" t="s">
        <v>1353</v>
      </c>
      <c r="G958" s="278" t="s">
        <v>354</v>
      </c>
      <c r="H958" s="279">
        <v>2.915</v>
      </c>
      <c r="I958" s="280"/>
      <c r="J958" s="281">
        <f>ROUND(I958*H958,2)</f>
        <v>0</v>
      </c>
      <c r="K958" s="277" t="s">
        <v>355</v>
      </c>
      <c r="L958" s="282"/>
      <c r="M958" s="283" t="s">
        <v>1</v>
      </c>
      <c r="N958" s="284" t="s">
        <v>41</v>
      </c>
      <c r="O958" s="91"/>
      <c r="P958" s="237">
        <f>O958*H958</f>
        <v>0</v>
      </c>
      <c r="Q958" s="237">
        <v>0.038289999999999998</v>
      </c>
      <c r="R958" s="237">
        <f>Q958*H958</f>
        <v>0.11161534999999999</v>
      </c>
      <c r="S958" s="237">
        <v>0</v>
      </c>
      <c r="T958" s="238">
        <f>S958*H958</f>
        <v>0</v>
      </c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R958" s="239" t="s">
        <v>525</v>
      </c>
      <c r="AT958" s="239" t="s">
        <v>419</v>
      </c>
      <c r="AU958" s="239" t="s">
        <v>85</v>
      </c>
      <c r="AY958" s="17" t="s">
        <v>349</v>
      </c>
      <c r="BE958" s="240">
        <f>IF(N958="základní",J958,0)</f>
        <v>0</v>
      </c>
      <c r="BF958" s="240">
        <f>IF(N958="snížená",J958,0)</f>
        <v>0</v>
      </c>
      <c r="BG958" s="240">
        <f>IF(N958="zákl. přenesená",J958,0)</f>
        <v>0</v>
      </c>
      <c r="BH958" s="240">
        <f>IF(N958="sníž. přenesená",J958,0)</f>
        <v>0</v>
      </c>
      <c r="BI958" s="240">
        <f>IF(N958="nulová",J958,0)</f>
        <v>0</v>
      </c>
      <c r="BJ958" s="17" t="s">
        <v>83</v>
      </c>
      <c r="BK958" s="240">
        <f>ROUND(I958*H958,2)</f>
        <v>0</v>
      </c>
      <c r="BL958" s="17" t="s">
        <v>439</v>
      </c>
      <c r="BM958" s="239" t="s">
        <v>1354</v>
      </c>
    </row>
    <row r="959" s="2" customFormat="1" ht="24.15" customHeight="1">
      <c r="A959" s="38"/>
      <c r="B959" s="39"/>
      <c r="C959" s="228" t="s">
        <v>1355</v>
      </c>
      <c r="D959" s="228" t="s">
        <v>351</v>
      </c>
      <c r="E959" s="229" t="s">
        <v>1356</v>
      </c>
      <c r="F959" s="230" t="s">
        <v>1357</v>
      </c>
      <c r="G959" s="231" t="s">
        <v>354</v>
      </c>
      <c r="H959" s="232">
        <v>17.683</v>
      </c>
      <c r="I959" s="233"/>
      <c r="J959" s="234">
        <f>ROUND(I959*H959,2)</f>
        <v>0</v>
      </c>
      <c r="K959" s="230" t="s">
        <v>355</v>
      </c>
      <c r="L959" s="44"/>
      <c r="M959" s="235" t="s">
        <v>1</v>
      </c>
      <c r="N959" s="236" t="s">
        <v>41</v>
      </c>
      <c r="O959" s="91"/>
      <c r="P959" s="237">
        <f>O959*H959</f>
        <v>0</v>
      </c>
      <c r="Q959" s="237">
        <v>0</v>
      </c>
      <c r="R959" s="237">
        <f>Q959*H959</f>
        <v>0</v>
      </c>
      <c r="S959" s="237">
        <v>0</v>
      </c>
      <c r="T959" s="238">
        <f>S959*H959</f>
        <v>0</v>
      </c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R959" s="239" t="s">
        <v>439</v>
      </c>
      <c r="AT959" s="239" t="s">
        <v>351</v>
      </c>
      <c r="AU959" s="239" t="s">
        <v>85</v>
      </c>
      <c r="AY959" s="17" t="s">
        <v>349</v>
      </c>
      <c r="BE959" s="240">
        <f>IF(N959="základní",J959,0)</f>
        <v>0</v>
      </c>
      <c r="BF959" s="240">
        <f>IF(N959="snížená",J959,0)</f>
        <v>0</v>
      </c>
      <c r="BG959" s="240">
        <f>IF(N959="zákl. přenesená",J959,0)</f>
        <v>0</v>
      </c>
      <c r="BH959" s="240">
        <f>IF(N959="sníž. přenesená",J959,0)</f>
        <v>0</v>
      </c>
      <c r="BI959" s="240">
        <f>IF(N959="nulová",J959,0)</f>
        <v>0</v>
      </c>
      <c r="BJ959" s="17" t="s">
        <v>83</v>
      </c>
      <c r="BK959" s="240">
        <f>ROUND(I959*H959,2)</f>
        <v>0</v>
      </c>
      <c r="BL959" s="17" t="s">
        <v>439</v>
      </c>
      <c r="BM959" s="239" t="s">
        <v>1358</v>
      </c>
    </row>
    <row r="960" s="13" customFormat="1">
      <c r="A960" s="13"/>
      <c r="B960" s="241"/>
      <c r="C960" s="242"/>
      <c r="D960" s="243" t="s">
        <v>358</v>
      </c>
      <c r="E960" s="244" t="s">
        <v>1</v>
      </c>
      <c r="F960" s="245" t="s">
        <v>359</v>
      </c>
      <c r="G960" s="242"/>
      <c r="H960" s="244" t="s">
        <v>1</v>
      </c>
      <c r="I960" s="246"/>
      <c r="J960" s="242"/>
      <c r="K960" s="242"/>
      <c r="L960" s="247"/>
      <c r="M960" s="248"/>
      <c r="N960" s="249"/>
      <c r="O960" s="249"/>
      <c r="P960" s="249"/>
      <c r="Q960" s="249"/>
      <c r="R960" s="249"/>
      <c r="S960" s="249"/>
      <c r="T960" s="250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51" t="s">
        <v>358</v>
      </c>
      <c r="AU960" s="251" t="s">
        <v>85</v>
      </c>
      <c r="AV960" s="13" t="s">
        <v>83</v>
      </c>
      <c r="AW960" s="13" t="s">
        <v>32</v>
      </c>
      <c r="AX960" s="13" t="s">
        <v>76</v>
      </c>
      <c r="AY960" s="251" t="s">
        <v>349</v>
      </c>
    </row>
    <row r="961" s="13" customFormat="1">
      <c r="A961" s="13"/>
      <c r="B961" s="241"/>
      <c r="C961" s="242"/>
      <c r="D961" s="243" t="s">
        <v>358</v>
      </c>
      <c r="E961" s="244" t="s">
        <v>1</v>
      </c>
      <c r="F961" s="245" t="s">
        <v>1359</v>
      </c>
      <c r="G961" s="242"/>
      <c r="H961" s="244" t="s">
        <v>1</v>
      </c>
      <c r="I961" s="246"/>
      <c r="J961" s="242"/>
      <c r="K961" s="242"/>
      <c r="L961" s="247"/>
      <c r="M961" s="248"/>
      <c r="N961" s="249"/>
      <c r="O961" s="249"/>
      <c r="P961" s="249"/>
      <c r="Q961" s="249"/>
      <c r="R961" s="249"/>
      <c r="S961" s="249"/>
      <c r="T961" s="250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T961" s="251" t="s">
        <v>358</v>
      </c>
      <c r="AU961" s="251" t="s">
        <v>85</v>
      </c>
      <c r="AV961" s="13" t="s">
        <v>83</v>
      </c>
      <c r="AW961" s="13" t="s">
        <v>32</v>
      </c>
      <c r="AX961" s="13" t="s">
        <v>76</v>
      </c>
      <c r="AY961" s="251" t="s">
        <v>349</v>
      </c>
    </row>
    <row r="962" s="13" customFormat="1">
      <c r="A962" s="13"/>
      <c r="B962" s="241"/>
      <c r="C962" s="242"/>
      <c r="D962" s="243" t="s">
        <v>358</v>
      </c>
      <c r="E962" s="244" t="s">
        <v>1</v>
      </c>
      <c r="F962" s="245" t="s">
        <v>1360</v>
      </c>
      <c r="G962" s="242"/>
      <c r="H962" s="244" t="s">
        <v>1</v>
      </c>
      <c r="I962" s="246"/>
      <c r="J962" s="242"/>
      <c r="K962" s="242"/>
      <c r="L962" s="247"/>
      <c r="M962" s="248"/>
      <c r="N962" s="249"/>
      <c r="O962" s="249"/>
      <c r="P962" s="249"/>
      <c r="Q962" s="249"/>
      <c r="R962" s="249"/>
      <c r="S962" s="249"/>
      <c r="T962" s="250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T962" s="251" t="s">
        <v>358</v>
      </c>
      <c r="AU962" s="251" t="s">
        <v>85</v>
      </c>
      <c r="AV962" s="13" t="s">
        <v>83</v>
      </c>
      <c r="AW962" s="13" t="s">
        <v>32</v>
      </c>
      <c r="AX962" s="13" t="s">
        <v>76</v>
      </c>
      <c r="AY962" s="251" t="s">
        <v>349</v>
      </c>
    </row>
    <row r="963" s="14" customFormat="1">
      <c r="A963" s="14"/>
      <c r="B963" s="252"/>
      <c r="C963" s="253"/>
      <c r="D963" s="243" t="s">
        <v>358</v>
      </c>
      <c r="E963" s="254" t="s">
        <v>1</v>
      </c>
      <c r="F963" s="255" t="s">
        <v>234</v>
      </c>
      <c r="G963" s="253"/>
      <c r="H963" s="256">
        <v>17.683</v>
      </c>
      <c r="I963" s="257"/>
      <c r="J963" s="253"/>
      <c r="K963" s="253"/>
      <c r="L963" s="258"/>
      <c r="M963" s="259"/>
      <c r="N963" s="260"/>
      <c r="O963" s="260"/>
      <c r="P963" s="260"/>
      <c r="Q963" s="260"/>
      <c r="R963" s="260"/>
      <c r="S963" s="260"/>
      <c r="T963" s="261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T963" s="262" t="s">
        <v>358</v>
      </c>
      <c r="AU963" s="262" t="s">
        <v>85</v>
      </c>
      <c r="AV963" s="14" t="s">
        <v>85</v>
      </c>
      <c r="AW963" s="14" t="s">
        <v>32</v>
      </c>
      <c r="AX963" s="14" t="s">
        <v>83</v>
      </c>
      <c r="AY963" s="262" t="s">
        <v>349</v>
      </c>
    </row>
    <row r="964" s="2" customFormat="1" ht="33" customHeight="1">
      <c r="A964" s="38"/>
      <c r="B964" s="39"/>
      <c r="C964" s="275" t="s">
        <v>1361</v>
      </c>
      <c r="D964" s="275" t="s">
        <v>419</v>
      </c>
      <c r="E964" s="276" t="s">
        <v>1362</v>
      </c>
      <c r="F964" s="277" t="s">
        <v>1363</v>
      </c>
      <c r="G964" s="278" t="s">
        <v>354</v>
      </c>
      <c r="H964" s="279">
        <v>17.683</v>
      </c>
      <c r="I964" s="280"/>
      <c r="J964" s="281">
        <f>ROUND(I964*H964,2)</f>
        <v>0</v>
      </c>
      <c r="K964" s="277" t="s">
        <v>355</v>
      </c>
      <c r="L964" s="282"/>
      <c r="M964" s="283" t="s">
        <v>1</v>
      </c>
      <c r="N964" s="284" t="s">
        <v>41</v>
      </c>
      <c r="O964" s="91"/>
      <c r="P964" s="237">
        <f>O964*H964</f>
        <v>0</v>
      </c>
      <c r="Q964" s="237">
        <v>0.044999999999999998</v>
      </c>
      <c r="R964" s="237">
        <f>Q964*H964</f>
        <v>0.79573499999999997</v>
      </c>
      <c r="S964" s="237">
        <v>0</v>
      </c>
      <c r="T964" s="238">
        <f>S964*H964</f>
        <v>0</v>
      </c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R964" s="239" t="s">
        <v>525</v>
      </c>
      <c r="AT964" s="239" t="s">
        <v>419</v>
      </c>
      <c r="AU964" s="239" t="s">
        <v>85</v>
      </c>
      <c r="AY964" s="17" t="s">
        <v>349</v>
      </c>
      <c r="BE964" s="240">
        <f>IF(N964="základní",J964,0)</f>
        <v>0</v>
      </c>
      <c r="BF964" s="240">
        <f>IF(N964="snížená",J964,0)</f>
        <v>0</v>
      </c>
      <c r="BG964" s="240">
        <f>IF(N964="zákl. přenesená",J964,0)</f>
        <v>0</v>
      </c>
      <c r="BH964" s="240">
        <f>IF(N964="sníž. přenesená",J964,0)</f>
        <v>0</v>
      </c>
      <c r="BI964" s="240">
        <f>IF(N964="nulová",J964,0)</f>
        <v>0</v>
      </c>
      <c r="BJ964" s="17" t="s">
        <v>83</v>
      </c>
      <c r="BK964" s="240">
        <f>ROUND(I964*H964,2)</f>
        <v>0</v>
      </c>
      <c r="BL964" s="17" t="s">
        <v>439</v>
      </c>
      <c r="BM964" s="239" t="s">
        <v>1364</v>
      </c>
    </row>
    <row r="965" s="2" customFormat="1" ht="24.15" customHeight="1">
      <c r="A965" s="38"/>
      <c r="B965" s="39"/>
      <c r="C965" s="228" t="s">
        <v>1365</v>
      </c>
      <c r="D965" s="228" t="s">
        <v>351</v>
      </c>
      <c r="E965" s="229" t="s">
        <v>1366</v>
      </c>
      <c r="F965" s="230" t="s">
        <v>1367</v>
      </c>
      <c r="G965" s="231" t="s">
        <v>422</v>
      </c>
      <c r="H965" s="232">
        <v>6.673</v>
      </c>
      <c r="I965" s="233"/>
      <c r="J965" s="234">
        <f>ROUND(I965*H965,2)</f>
        <v>0</v>
      </c>
      <c r="K965" s="230" t="s">
        <v>355</v>
      </c>
      <c r="L965" s="44"/>
      <c r="M965" s="235" t="s">
        <v>1</v>
      </c>
      <c r="N965" s="236" t="s">
        <v>41</v>
      </c>
      <c r="O965" s="91"/>
      <c r="P965" s="237">
        <f>O965*H965</f>
        <v>0</v>
      </c>
      <c r="Q965" s="237">
        <v>0</v>
      </c>
      <c r="R965" s="237">
        <f>Q965*H965</f>
        <v>0</v>
      </c>
      <c r="S965" s="237">
        <v>0</v>
      </c>
      <c r="T965" s="238">
        <f>S965*H965</f>
        <v>0</v>
      </c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R965" s="239" t="s">
        <v>439</v>
      </c>
      <c r="AT965" s="239" t="s">
        <v>351</v>
      </c>
      <c r="AU965" s="239" t="s">
        <v>85</v>
      </c>
      <c r="AY965" s="17" t="s">
        <v>349</v>
      </c>
      <c r="BE965" s="240">
        <f>IF(N965="základní",J965,0)</f>
        <v>0</v>
      </c>
      <c r="BF965" s="240">
        <f>IF(N965="snížená",J965,0)</f>
        <v>0</v>
      </c>
      <c r="BG965" s="240">
        <f>IF(N965="zákl. přenesená",J965,0)</f>
        <v>0</v>
      </c>
      <c r="BH965" s="240">
        <f>IF(N965="sníž. přenesená",J965,0)</f>
        <v>0</v>
      </c>
      <c r="BI965" s="240">
        <f>IF(N965="nulová",J965,0)</f>
        <v>0</v>
      </c>
      <c r="BJ965" s="17" t="s">
        <v>83</v>
      </c>
      <c r="BK965" s="240">
        <f>ROUND(I965*H965,2)</f>
        <v>0</v>
      </c>
      <c r="BL965" s="17" t="s">
        <v>439</v>
      </c>
      <c r="BM965" s="239" t="s">
        <v>1368</v>
      </c>
    </row>
    <row r="966" s="13" customFormat="1">
      <c r="A966" s="13"/>
      <c r="B966" s="241"/>
      <c r="C966" s="242"/>
      <c r="D966" s="243" t="s">
        <v>358</v>
      </c>
      <c r="E966" s="244" t="s">
        <v>1</v>
      </c>
      <c r="F966" s="245" t="s">
        <v>359</v>
      </c>
      <c r="G966" s="242"/>
      <c r="H966" s="244" t="s">
        <v>1</v>
      </c>
      <c r="I966" s="246"/>
      <c r="J966" s="242"/>
      <c r="K966" s="242"/>
      <c r="L966" s="247"/>
      <c r="M966" s="248"/>
      <c r="N966" s="249"/>
      <c r="O966" s="249"/>
      <c r="P966" s="249"/>
      <c r="Q966" s="249"/>
      <c r="R966" s="249"/>
      <c r="S966" s="249"/>
      <c r="T966" s="250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T966" s="251" t="s">
        <v>358</v>
      </c>
      <c r="AU966" s="251" t="s">
        <v>85</v>
      </c>
      <c r="AV966" s="13" t="s">
        <v>83</v>
      </c>
      <c r="AW966" s="13" t="s">
        <v>32</v>
      </c>
      <c r="AX966" s="13" t="s">
        <v>76</v>
      </c>
      <c r="AY966" s="251" t="s">
        <v>349</v>
      </c>
    </row>
    <row r="967" s="13" customFormat="1">
      <c r="A967" s="13"/>
      <c r="B967" s="241"/>
      <c r="C967" s="242"/>
      <c r="D967" s="243" t="s">
        <v>358</v>
      </c>
      <c r="E967" s="244" t="s">
        <v>1</v>
      </c>
      <c r="F967" s="245" t="s">
        <v>1369</v>
      </c>
      <c r="G967" s="242"/>
      <c r="H967" s="244" t="s">
        <v>1</v>
      </c>
      <c r="I967" s="246"/>
      <c r="J967" s="242"/>
      <c r="K967" s="242"/>
      <c r="L967" s="247"/>
      <c r="M967" s="248"/>
      <c r="N967" s="249"/>
      <c r="O967" s="249"/>
      <c r="P967" s="249"/>
      <c r="Q967" s="249"/>
      <c r="R967" s="249"/>
      <c r="S967" s="249"/>
      <c r="T967" s="250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T967" s="251" t="s">
        <v>358</v>
      </c>
      <c r="AU967" s="251" t="s">
        <v>85</v>
      </c>
      <c r="AV967" s="13" t="s">
        <v>83</v>
      </c>
      <c r="AW967" s="13" t="s">
        <v>32</v>
      </c>
      <c r="AX967" s="13" t="s">
        <v>76</v>
      </c>
      <c r="AY967" s="251" t="s">
        <v>349</v>
      </c>
    </row>
    <row r="968" s="14" customFormat="1">
      <c r="A968" s="14"/>
      <c r="B968" s="252"/>
      <c r="C968" s="253"/>
      <c r="D968" s="243" t="s">
        <v>358</v>
      </c>
      <c r="E968" s="254" t="s">
        <v>1</v>
      </c>
      <c r="F968" s="255" t="s">
        <v>237</v>
      </c>
      <c r="G968" s="253"/>
      <c r="H968" s="256">
        <v>6.673</v>
      </c>
      <c r="I968" s="257"/>
      <c r="J968" s="253"/>
      <c r="K968" s="253"/>
      <c r="L968" s="258"/>
      <c r="M968" s="259"/>
      <c r="N968" s="260"/>
      <c r="O968" s="260"/>
      <c r="P968" s="260"/>
      <c r="Q968" s="260"/>
      <c r="R968" s="260"/>
      <c r="S968" s="260"/>
      <c r="T968" s="261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  <c r="AE968" s="14"/>
      <c r="AT968" s="262" t="s">
        <v>358</v>
      </c>
      <c r="AU968" s="262" t="s">
        <v>85</v>
      </c>
      <c r="AV968" s="14" t="s">
        <v>85</v>
      </c>
      <c r="AW968" s="14" t="s">
        <v>32</v>
      </c>
      <c r="AX968" s="14" t="s">
        <v>83</v>
      </c>
      <c r="AY968" s="262" t="s">
        <v>349</v>
      </c>
    </row>
    <row r="969" s="2" customFormat="1" ht="24.15" customHeight="1">
      <c r="A969" s="38"/>
      <c r="B969" s="39"/>
      <c r="C969" s="275" t="s">
        <v>1370</v>
      </c>
      <c r="D969" s="275" t="s">
        <v>419</v>
      </c>
      <c r="E969" s="276" t="s">
        <v>1371</v>
      </c>
      <c r="F969" s="277" t="s">
        <v>1372</v>
      </c>
      <c r="G969" s="278" t="s">
        <v>354</v>
      </c>
      <c r="H969" s="279">
        <v>6.673</v>
      </c>
      <c r="I969" s="280"/>
      <c r="J969" s="281">
        <f>ROUND(I969*H969,2)</f>
        <v>0</v>
      </c>
      <c r="K969" s="277" t="s">
        <v>355</v>
      </c>
      <c r="L969" s="282"/>
      <c r="M969" s="283" t="s">
        <v>1</v>
      </c>
      <c r="N969" s="284" t="s">
        <v>41</v>
      </c>
      <c r="O969" s="91"/>
      <c r="P969" s="237">
        <f>O969*H969</f>
        <v>0</v>
      </c>
      <c r="Q969" s="237">
        <v>0.040000000000000001</v>
      </c>
      <c r="R969" s="237">
        <f>Q969*H969</f>
        <v>0.26691999999999999</v>
      </c>
      <c r="S969" s="237">
        <v>0</v>
      </c>
      <c r="T969" s="238">
        <f>S969*H969</f>
        <v>0</v>
      </c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R969" s="239" t="s">
        <v>525</v>
      </c>
      <c r="AT969" s="239" t="s">
        <v>419</v>
      </c>
      <c r="AU969" s="239" t="s">
        <v>85</v>
      </c>
      <c r="AY969" s="17" t="s">
        <v>349</v>
      </c>
      <c r="BE969" s="240">
        <f>IF(N969="základní",J969,0)</f>
        <v>0</v>
      </c>
      <c r="BF969" s="240">
        <f>IF(N969="snížená",J969,0)</f>
        <v>0</v>
      </c>
      <c r="BG969" s="240">
        <f>IF(N969="zákl. přenesená",J969,0)</f>
        <v>0</v>
      </c>
      <c r="BH969" s="240">
        <f>IF(N969="sníž. přenesená",J969,0)</f>
        <v>0</v>
      </c>
      <c r="BI969" s="240">
        <f>IF(N969="nulová",J969,0)</f>
        <v>0</v>
      </c>
      <c r="BJ969" s="17" t="s">
        <v>83</v>
      </c>
      <c r="BK969" s="240">
        <f>ROUND(I969*H969,2)</f>
        <v>0</v>
      </c>
      <c r="BL969" s="17" t="s">
        <v>439</v>
      </c>
      <c r="BM969" s="239" t="s">
        <v>1373</v>
      </c>
    </row>
    <row r="970" s="2" customFormat="1" ht="24.15" customHeight="1">
      <c r="A970" s="38"/>
      <c r="B970" s="39"/>
      <c r="C970" s="228" t="s">
        <v>1374</v>
      </c>
      <c r="D970" s="228" t="s">
        <v>351</v>
      </c>
      <c r="E970" s="229" t="s">
        <v>1375</v>
      </c>
      <c r="F970" s="230" t="s">
        <v>1376</v>
      </c>
      <c r="G970" s="231" t="s">
        <v>422</v>
      </c>
      <c r="H970" s="232">
        <v>24.440000000000001</v>
      </c>
      <c r="I970" s="233"/>
      <c r="J970" s="234">
        <f>ROUND(I970*H970,2)</f>
        <v>0</v>
      </c>
      <c r="K970" s="230" t="s">
        <v>355</v>
      </c>
      <c r="L970" s="44"/>
      <c r="M970" s="235" t="s">
        <v>1</v>
      </c>
      <c r="N970" s="236" t="s">
        <v>41</v>
      </c>
      <c r="O970" s="91"/>
      <c r="P970" s="237">
        <f>O970*H970</f>
        <v>0</v>
      </c>
      <c r="Q970" s="237">
        <v>0.00085999999999999998</v>
      </c>
      <c r="R970" s="237">
        <f>Q970*H970</f>
        <v>0.0210184</v>
      </c>
      <c r="S970" s="237">
        <v>0</v>
      </c>
      <c r="T970" s="238">
        <f>S970*H970</f>
        <v>0</v>
      </c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R970" s="239" t="s">
        <v>439</v>
      </c>
      <c r="AT970" s="239" t="s">
        <v>351</v>
      </c>
      <c r="AU970" s="239" t="s">
        <v>85</v>
      </c>
      <c r="AY970" s="17" t="s">
        <v>349</v>
      </c>
      <c r="BE970" s="240">
        <f>IF(N970="základní",J970,0)</f>
        <v>0</v>
      </c>
      <c r="BF970" s="240">
        <f>IF(N970="snížená",J970,0)</f>
        <v>0</v>
      </c>
      <c r="BG970" s="240">
        <f>IF(N970="zákl. přenesená",J970,0)</f>
        <v>0</v>
      </c>
      <c r="BH970" s="240">
        <f>IF(N970="sníž. přenesená",J970,0)</f>
        <v>0</v>
      </c>
      <c r="BI970" s="240">
        <f>IF(N970="nulová",J970,0)</f>
        <v>0</v>
      </c>
      <c r="BJ970" s="17" t="s">
        <v>83</v>
      </c>
      <c r="BK970" s="240">
        <f>ROUND(I970*H970,2)</f>
        <v>0</v>
      </c>
      <c r="BL970" s="17" t="s">
        <v>439</v>
      </c>
      <c r="BM970" s="239" t="s">
        <v>1377</v>
      </c>
    </row>
    <row r="971" s="13" customFormat="1">
      <c r="A971" s="13"/>
      <c r="B971" s="241"/>
      <c r="C971" s="242"/>
      <c r="D971" s="243" t="s">
        <v>358</v>
      </c>
      <c r="E971" s="244" t="s">
        <v>1</v>
      </c>
      <c r="F971" s="245" t="s">
        <v>1378</v>
      </c>
      <c r="G971" s="242"/>
      <c r="H971" s="244" t="s">
        <v>1</v>
      </c>
      <c r="I971" s="246"/>
      <c r="J971" s="242"/>
      <c r="K971" s="242"/>
      <c r="L971" s="247"/>
      <c r="M971" s="248"/>
      <c r="N971" s="249"/>
      <c r="O971" s="249"/>
      <c r="P971" s="249"/>
      <c r="Q971" s="249"/>
      <c r="R971" s="249"/>
      <c r="S971" s="249"/>
      <c r="T971" s="250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T971" s="251" t="s">
        <v>358</v>
      </c>
      <c r="AU971" s="251" t="s">
        <v>85</v>
      </c>
      <c r="AV971" s="13" t="s">
        <v>83</v>
      </c>
      <c r="AW971" s="13" t="s">
        <v>32</v>
      </c>
      <c r="AX971" s="13" t="s">
        <v>76</v>
      </c>
      <c r="AY971" s="251" t="s">
        <v>349</v>
      </c>
    </row>
    <row r="972" s="14" customFormat="1">
      <c r="A972" s="14"/>
      <c r="B972" s="252"/>
      <c r="C972" s="253"/>
      <c r="D972" s="243" t="s">
        <v>358</v>
      </c>
      <c r="E972" s="263" t="s">
        <v>1</v>
      </c>
      <c r="F972" s="254" t="s">
        <v>1379</v>
      </c>
      <c r="G972" s="253"/>
      <c r="H972" s="256">
        <v>14.199999999999999</v>
      </c>
      <c r="I972" s="257"/>
      <c r="J972" s="253"/>
      <c r="K972" s="253"/>
      <c r="L972" s="258"/>
      <c r="M972" s="259"/>
      <c r="N972" s="260"/>
      <c r="O972" s="260"/>
      <c r="P972" s="260"/>
      <c r="Q972" s="260"/>
      <c r="R972" s="260"/>
      <c r="S972" s="260"/>
      <c r="T972" s="261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  <c r="AE972" s="14"/>
      <c r="AT972" s="262" t="s">
        <v>358</v>
      </c>
      <c r="AU972" s="262" t="s">
        <v>85</v>
      </c>
      <c r="AV972" s="14" t="s">
        <v>85</v>
      </c>
      <c r="AW972" s="14" t="s">
        <v>32</v>
      </c>
      <c r="AX972" s="14" t="s">
        <v>76</v>
      </c>
      <c r="AY972" s="262" t="s">
        <v>349</v>
      </c>
    </row>
    <row r="973" s="13" customFormat="1">
      <c r="A973" s="13"/>
      <c r="B973" s="241"/>
      <c r="C973" s="242"/>
      <c r="D973" s="243" t="s">
        <v>358</v>
      </c>
      <c r="E973" s="244" t="s">
        <v>1</v>
      </c>
      <c r="F973" s="245" t="s">
        <v>1380</v>
      </c>
      <c r="G973" s="242"/>
      <c r="H973" s="244" t="s">
        <v>1</v>
      </c>
      <c r="I973" s="246"/>
      <c r="J973" s="242"/>
      <c r="K973" s="242"/>
      <c r="L973" s="247"/>
      <c r="M973" s="248"/>
      <c r="N973" s="249"/>
      <c r="O973" s="249"/>
      <c r="P973" s="249"/>
      <c r="Q973" s="249"/>
      <c r="R973" s="249"/>
      <c r="S973" s="249"/>
      <c r="T973" s="250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51" t="s">
        <v>358</v>
      </c>
      <c r="AU973" s="251" t="s">
        <v>85</v>
      </c>
      <c r="AV973" s="13" t="s">
        <v>83</v>
      </c>
      <c r="AW973" s="13" t="s">
        <v>32</v>
      </c>
      <c r="AX973" s="13" t="s">
        <v>76</v>
      </c>
      <c r="AY973" s="251" t="s">
        <v>349</v>
      </c>
    </row>
    <row r="974" s="14" customFormat="1">
      <c r="A974" s="14"/>
      <c r="B974" s="252"/>
      <c r="C974" s="253"/>
      <c r="D974" s="243" t="s">
        <v>358</v>
      </c>
      <c r="E974" s="263" t="s">
        <v>1</v>
      </c>
      <c r="F974" s="254" t="s">
        <v>1381</v>
      </c>
      <c r="G974" s="253"/>
      <c r="H974" s="256">
        <v>10.24</v>
      </c>
      <c r="I974" s="257"/>
      <c r="J974" s="253"/>
      <c r="K974" s="253"/>
      <c r="L974" s="258"/>
      <c r="M974" s="259"/>
      <c r="N974" s="260"/>
      <c r="O974" s="260"/>
      <c r="P974" s="260"/>
      <c r="Q974" s="260"/>
      <c r="R974" s="260"/>
      <c r="S974" s="260"/>
      <c r="T974" s="261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T974" s="262" t="s">
        <v>358</v>
      </c>
      <c r="AU974" s="262" t="s">
        <v>85</v>
      </c>
      <c r="AV974" s="14" t="s">
        <v>85</v>
      </c>
      <c r="AW974" s="14" t="s">
        <v>32</v>
      </c>
      <c r="AX974" s="14" t="s">
        <v>76</v>
      </c>
      <c r="AY974" s="262" t="s">
        <v>349</v>
      </c>
    </row>
    <row r="975" s="15" customFormat="1">
      <c r="A975" s="15"/>
      <c r="B975" s="264"/>
      <c r="C975" s="265"/>
      <c r="D975" s="243" t="s">
        <v>358</v>
      </c>
      <c r="E975" s="266" t="s">
        <v>1</v>
      </c>
      <c r="F975" s="267" t="s">
        <v>377</v>
      </c>
      <c r="G975" s="265"/>
      <c r="H975" s="268">
        <v>24.440000000000001</v>
      </c>
      <c r="I975" s="269"/>
      <c r="J975" s="265"/>
      <c r="K975" s="265"/>
      <c r="L975" s="270"/>
      <c r="M975" s="271"/>
      <c r="N975" s="272"/>
      <c r="O975" s="272"/>
      <c r="P975" s="272"/>
      <c r="Q975" s="272"/>
      <c r="R975" s="272"/>
      <c r="S975" s="272"/>
      <c r="T975" s="273"/>
      <c r="U975" s="15"/>
      <c r="V975" s="15"/>
      <c r="W975" s="15"/>
      <c r="X975" s="15"/>
      <c r="Y975" s="15"/>
      <c r="Z975" s="15"/>
      <c r="AA975" s="15"/>
      <c r="AB975" s="15"/>
      <c r="AC975" s="15"/>
      <c r="AD975" s="15"/>
      <c r="AE975" s="15"/>
      <c r="AT975" s="274" t="s">
        <v>358</v>
      </c>
      <c r="AU975" s="274" t="s">
        <v>85</v>
      </c>
      <c r="AV975" s="15" t="s">
        <v>356</v>
      </c>
      <c r="AW975" s="15" t="s">
        <v>32</v>
      </c>
      <c r="AX975" s="15" t="s">
        <v>83</v>
      </c>
      <c r="AY975" s="274" t="s">
        <v>349</v>
      </c>
    </row>
    <row r="976" s="2" customFormat="1" ht="44.25" customHeight="1">
      <c r="A976" s="38"/>
      <c r="B976" s="39"/>
      <c r="C976" s="275" t="s">
        <v>1382</v>
      </c>
      <c r="D976" s="275" t="s">
        <v>419</v>
      </c>
      <c r="E976" s="276" t="s">
        <v>1383</v>
      </c>
      <c r="F976" s="277" t="s">
        <v>1384</v>
      </c>
      <c r="G976" s="278" t="s">
        <v>422</v>
      </c>
      <c r="H976" s="279">
        <v>24.440000000000001</v>
      </c>
      <c r="I976" s="280"/>
      <c r="J976" s="281">
        <f>ROUND(I976*H976,2)</f>
        <v>0</v>
      </c>
      <c r="K976" s="277" t="s">
        <v>355</v>
      </c>
      <c r="L976" s="282"/>
      <c r="M976" s="283" t="s">
        <v>1</v>
      </c>
      <c r="N976" s="284" t="s">
        <v>41</v>
      </c>
      <c r="O976" s="91"/>
      <c r="P976" s="237">
        <f>O976*H976</f>
        <v>0</v>
      </c>
      <c r="Q976" s="237">
        <v>0.029999999999999999</v>
      </c>
      <c r="R976" s="237">
        <f>Q976*H976</f>
        <v>0.73319999999999996</v>
      </c>
      <c r="S976" s="237">
        <v>0</v>
      </c>
      <c r="T976" s="238">
        <f>S976*H976</f>
        <v>0</v>
      </c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R976" s="239" t="s">
        <v>525</v>
      </c>
      <c r="AT976" s="239" t="s">
        <v>419</v>
      </c>
      <c r="AU976" s="239" t="s">
        <v>85</v>
      </c>
      <c r="AY976" s="17" t="s">
        <v>349</v>
      </c>
      <c r="BE976" s="240">
        <f>IF(N976="základní",J976,0)</f>
        <v>0</v>
      </c>
      <c r="BF976" s="240">
        <f>IF(N976="snížená",J976,0)</f>
        <v>0</v>
      </c>
      <c r="BG976" s="240">
        <f>IF(N976="zákl. přenesená",J976,0)</f>
        <v>0</v>
      </c>
      <c r="BH976" s="240">
        <f>IF(N976="sníž. přenesená",J976,0)</f>
        <v>0</v>
      </c>
      <c r="BI976" s="240">
        <f>IF(N976="nulová",J976,0)</f>
        <v>0</v>
      </c>
      <c r="BJ976" s="17" t="s">
        <v>83</v>
      </c>
      <c r="BK976" s="240">
        <f>ROUND(I976*H976,2)</f>
        <v>0</v>
      </c>
      <c r="BL976" s="17" t="s">
        <v>439</v>
      </c>
      <c r="BM976" s="239" t="s">
        <v>1385</v>
      </c>
    </row>
    <row r="977" s="2" customFormat="1" ht="21.75" customHeight="1">
      <c r="A977" s="38"/>
      <c r="B977" s="39"/>
      <c r="C977" s="228" t="s">
        <v>1386</v>
      </c>
      <c r="D977" s="228" t="s">
        <v>351</v>
      </c>
      <c r="E977" s="229" t="s">
        <v>1387</v>
      </c>
      <c r="F977" s="230" t="s">
        <v>1388</v>
      </c>
      <c r="G977" s="231" t="s">
        <v>422</v>
      </c>
      <c r="H977" s="232">
        <v>53.149999999999999</v>
      </c>
      <c r="I977" s="233"/>
      <c r="J977" s="234">
        <f>ROUND(I977*H977,2)</f>
        <v>0</v>
      </c>
      <c r="K977" s="230" t="s">
        <v>355</v>
      </c>
      <c r="L977" s="44"/>
      <c r="M977" s="235" t="s">
        <v>1</v>
      </c>
      <c r="N977" s="236" t="s">
        <v>41</v>
      </c>
      <c r="O977" s="91"/>
      <c r="P977" s="237">
        <f>O977*H977</f>
        <v>0</v>
      </c>
      <c r="Q977" s="237">
        <v>0.00085999999999999998</v>
      </c>
      <c r="R977" s="237">
        <f>Q977*H977</f>
        <v>0.045709</v>
      </c>
      <c r="S977" s="237">
        <v>0</v>
      </c>
      <c r="T977" s="238">
        <f>S977*H977</f>
        <v>0</v>
      </c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R977" s="239" t="s">
        <v>439</v>
      </c>
      <c r="AT977" s="239" t="s">
        <v>351</v>
      </c>
      <c r="AU977" s="239" t="s">
        <v>85</v>
      </c>
      <c r="AY977" s="17" t="s">
        <v>349</v>
      </c>
      <c r="BE977" s="240">
        <f>IF(N977="základní",J977,0)</f>
        <v>0</v>
      </c>
      <c r="BF977" s="240">
        <f>IF(N977="snížená",J977,0)</f>
        <v>0</v>
      </c>
      <c r="BG977" s="240">
        <f>IF(N977="zákl. přenesená",J977,0)</f>
        <v>0</v>
      </c>
      <c r="BH977" s="240">
        <f>IF(N977="sníž. přenesená",J977,0)</f>
        <v>0</v>
      </c>
      <c r="BI977" s="240">
        <f>IF(N977="nulová",J977,0)</f>
        <v>0</v>
      </c>
      <c r="BJ977" s="17" t="s">
        <v>83</v>
      </c>
      <c r="BK977" s="240">
        <f>ROUND(I977*H977,2)</f>
        <v>0</v>
      </c>
      <c r="BL977" s="17" t="s">
        <v>439</v>
      </c>
      <c r="BM977" s="239" t="s">
        <v>1389</v>
      </c>
    </row>
    <row r="978" s="13" customFormat="1">
      <c r="A978" s="13"/>
      <c r="B978" s="241"/>
      <c r="C978" s="242"/>
      <c r="D978" s="243" t="s">
        <v>358</v>
      </c>
      <c r="E978" s="244" t="s">
        <v>1</v>
      </c>
      <c r="F978" s="245" t="s">
        <v>1390</v>
      </c>
      <c r="G978" s="242"/>
      <c r="H978" s="244" t="s">
        <v>1</v>
      </c>
      <c r="I978" s="246"/>
      <c r="J978" s="242"/>
      <c r="K978" s="242"/>
      <c r="L978" s="247"/>
      <c r="M978" s="248"/>
      <c r="N978" s="249"/>
      <c r="O978" s="249"/>
      <c r="P978" s="249"/>
      <c r="Q978" s="249"/>
      <c r="R978" s="249"/>
      <c r="S978" s="249"/>
      <c r="T978" s="250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T978" s="251" t="s">
        <v>358</v>
      </c>
      <c r="AU978" s="251" t="s">
        <v>85</v>
      </c>
      <c r="AV978" s="13" t="s">
        <v>83</v>
      </c>
      <c r="AW978" s="13" t="s">
        <v>32</v>
      </c>
      <c r="AX978" s="13" t="s">
        <v>76</v>
      </c>
      <c r="AY978" s="251" t="s">
        <v>349</v>
      </c>
    </row>
    <row r="979" s="14" customFormat="1">
      <c r="A979" s="14"/>
      <c r="B979" s="252"/>
      <c r="C979" s="253"/>
      <c r="D979" s="243" t="s">
        <v>358</v>
      </c>
      <c r="E979" s="263" t="s">
        <v>1</v>
      </c>
      <c r="F979" s="254" t="s">
        <v>1391</v>
      </c>
      <c r="G979" s="253"/>
      <c r="H979" s="256">
        <v>53.149999999999999</v>
      </c>
      <c r="I979" s="257"/>
      <c r="J979" s="253"/>
      <c r="K979" s="253"/>
      <c r="L979" s="258"/>
      <c r="M979" s="259"/>
      <c r="N979" s="260"/>
      <c r="O979" s="260"/>
      <c r="P979" s="260"/>
      <c r="Q979" s="260"/>
      <c r="R979" s="260"/>
      <c r="S979" s="260"/>
      <c r="T979" s="261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  <c r="AT979" s="262" t="s">
        <v>358</v>
      </c>
      <c r="AU979" s="262" t="s">
        <v>85</v>
      </c>
      <c r="AV979" s="14" t="s">
        <v>85</v>
      </c>
      <c r="AW979" s="14" t="s">
        <v>32</v>
      </c>
      <c r="AX979" s="14" t="s">
        <v>76</v>
      </c>
      <c r="AY979" s="262" t="s">
        <v>349</v>
      </c>
    </row>
    <row r="980" s="15" customFormat="1">
      <c r="A980" s="15"/>
      <c r="B980" s="264"/>
      <c r="C980" s="265"/>
      <c r="D980" s="243" t="s">
        <v>358</v>
      </c>
      <c r="E980" s="266" t="s">
        <v>1</v>
      </c>
      <c r="F980" s="267" t="s">
        <v>377</v>
      </c>
      <c r="G980" s="265"/>
      <c r="H980" s="268">
        <v>53.149999999999999</v>
      </c>
      <c r="I980" s="269"/>
      <c r="J980" s="265"/>
      <c r="K980" s="265"/>
      <c r="L980" s="270"/>
      <c r="M980" s="271"/>
      <c r="N980" s="272"/>
      <c r="O980" s="272"/>
      <c r="P980" s="272"/>
      <c r="Q980" s="272"/>
      <c r="R980" s="272"/>
      <c r="S980" s="272"/>
      <c r="T980" s="273"/>
      <c r="U980" s="15"/>
      <c r="V980" s="15"/>
      <c r="W980" s="15"/>
      <c r="X980" s="15"/>
      <c r="Y980" s="15"/>
      <c r="Z980" s="15"/>
      <c r="AA980" s="15"/>
      <c r="AB980" s="15"/>
      <c r="AC980" s="15"/>
      <c r="AD980" s="15"/>
      <c r="AE980" s="15"/>
      <c r="AT980" s="274" t="s">
        <v>358</v>
      </c>
      <c r="AU980" s="274" t="s">
        <v>85</v>
      </c>
      <c r="AV980" s="15" t="s">
        <v>356</v>
      </c>
      <c r="AW980" s="15" t="s">
        <v>32</v>
      </c>
      <c r="AX980" s="15" t="s">
        <v>83</v>
      </c>
      <c r="AY980" s="274" t="s">
        <v>349</v>
      </c>
    </row>
    <row r="981" s="2" customFormat="1" ht="37.8" customHeight="1">
      <c r="A981" s="38"/>
      <c r="B981" s="39"/>
      <c r="C981" s="275" t="s">
        <v>1392</v>
      </c>
      <c r="D981" s="275" t="s">
        <v>419</v>
      </c>
      <c r="E981" s="276" t="s">
        <v>1393</v>
      </c>
      <c r="F981" s="277" t="s">
        <v>1394</v>
      </c>
      <c r="G981" s="278" t="s">
        <v>422</v>
      </c>
      <c r="H981" s="279">
        <v>53.149999999999999</v>
      </c>
      <c r="I981" s="280"/>
      <c r="J981" s="281">
        <f>ROUND(I981*H981,2)</f>
        <v>0</v>
      </c>
      <c r="K981" s="277" t="s">
        <v>1</v>
      </c>
      <c r="L981" s="282"/>
      <c r="M981" s="283" t="s">
        <v>1</v>
      </c>
      <c r="N981" s="284" t="s">
        <v>41</v>
      </c>
      <c r="O981" s="91"/>
      <c r="P981" s="237">
        <f>O981*H981</f>
        <v>0</v>
      </c>
      <c r="Q981" s="237">
        <v>0.029999999999999999</v>
      </c>
      <c r="R981" s="237">
        <f>Q981*H981</f>
        <v>1.5944999999999998</v>
      </c>
      <c r="S981" s="237">
        <v>0</v>
      </c>
      <c r="T981" s="238">
        <f>S981*H981</f>
        <v>0</v>
      </c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R981" s="239" t="s">
        <v>525</v>
      </c>
      <c r="AT981" s="239" t="s">
        <v>419</v>
      </c>
      <c r="AU981" s="239" t="s">
        <v>85</v>
      </c>
      <c r="AY981" s="17" t="s">
        <v>349</v>
      </c>
      <c r="BE981" s="240">
        <f>IF(N981="základní",J981,0)</f>
        <v>0</v>
      </c>
      <c r="BF981" s="240">
        <f>IF(N981="snížená",J981,0)</f>
        <v>0</v>
      </c>
      <c r="BG981" s="240">
        <f>IF(N981="zákl. přenesená",J981,0)</f>
        <v>0</v>
      </c>
      <c r="BH981" s="240">
        <f>IF(N981="sníž. přenesená",J981,0)</f>
        <v>0</v>
      </c>
      <c r="BI981" s="240">
        <f>IF(N981="nulová",J981,0)</f>
        <v>0</v>
      </c>
      <c r="BJ981" s="17" t="s">
        <v>83</v>
      </c>
      <c r="BK981" s="240">
        <f>ROUND(I981*H981,2)</f>
        <v>0</v>
      </c>
      <c r="BL981" s="17" t="s">
        <v>439</v>
      </c>
      <c r="BM981" s="239" t="s">
        <v>1395</v>
      </c>
    </row>
    <row r="982" s="2" customFormat="1" ht="16.5" customHeight="1">
      <c r="A982" s="38"/>
      <c r="B982" s="39"/>
      <c r="C982" s="228" t="s">
        <v>1396</v>
      </c>
      <c r="D982" s="228" t="s">
        <v>351</v>
      </c>
      <c r="E982" s="229" t="s">
        <v>1397</v>
      </c>
      <c r="F982" s="230" t="s">
        <v>1398</v>
      </c>
      <c r="G982" s="231" t="s">
        <v>422</v>
      </c>
      <c r="H982" s="232">
        <v>22.399999999999999</v>
      </c>
      <c r="I982" s="233"/>
      <c r="J982" s="234">
        <f>ROUND(I982*H982,2)</f>
        <v>0</v>
      </c>
      <c r="K982" s="230" t="s">
        <v>355</v>
      </c>
      <c r="L982" s="44"/>
      <c r="M982" s="235" t="s">
        <v>1</v>
      </c>
      <c r="N982" s="236" t="s">
        <v>41</v>
      </c>
      <c r="O982" s="91"/>
      <c r="P982" s="237">
        <f>O982*H982</f>
        <v>0</v>
      </c>
      <c r="Q982" s="237">
        <v>0</v>
      </c>
      <c r="R982" s="237">
        <f>Q982*H982</f>
        <v>0</v>
      </c>
      <c r="S982" s="237">
        <v>0</v>
      </c>
      <c r="T982" s="238">
        <f>S982*H982</f>
        <v>0</v>
      </c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R982" s="239" t="s">
        <v>439</v>
      </c>
      <c r="AT982" s="239" t="s">
        <v>351</v>
      </c>
      <c r="AU982" s="239" t="s">
        <v>85</v>
      </c>
      <c r="AY982" s="17" t="s">
        <v>349</v>
      </c>
      <c r="BE982" s="240">
        <f>IF(N982="základní",J982,0)</f>
        <v>0</v>
      </c>
      <c r="BF982" s="240">
        <f>IF(N982="snížená",J982,0)</f>
        <v>0</v>
      </c>
      <c r="BG982" s="240">
        <f>IF(N982="zákl. přenesená",J982,0)</f>
        <v>0</v>
      </c>
      <c r="BH982" s="240">
        <f>IF(N982="sníž. přenesená",J982,0)</f>
        <v>0</v>
      </c>
      <c r="BI982" s="240">
        <f>IF(N982="nulová",J982,0)</f>
        <v>0</v>
      </c>
      <c r="BJ982" s="17" t="s">
        <v>83</v>
      </c>
      <c r="BK982" s="240">
        <f>ROUND(I982*H982,2)</f>
        <v>0</v>
      </c>
      <c r="BL982" s="17" t="s">
        <v>439</v>
      </c>
      <c r="BM982" s="239" t="s">
        <v>1399</v>
      </c>
    </row>
    <row r="983" s="13" customFormat="1">
      <c r="A983" s="13"/>
      <c r="B983" s="241"/>
      <c r="C983" s="242"/>
      <c r="D983" s="243" t="s">
        <v>358</v>
      </c>
      <c r="E983" s="244" t="s">
        <v>1</v>
      </c>
      <c r="F983" s="245" t="s">
        <v>1400</v>
      </c>
      <c r="G983" s="242"/>
      <c r="H983" s="244" t="s">
        <v>1</v>
      </c>
      <c r="I983" s="246"/>
      <c r="J983" s="242"/>
      <c r="K983" s="242"/>
      <c r="L983" s="247"/>
      <c r="M983" s="248"/>
      <c r="N983" s="249"/>
      <c r="O983" s="249"/>
      <c r="P983" s="249"/>
      <c r="Q983" s="249"/>
      <c r="R983" s="249"/>
      <c r="S983" s="249"/>
      <c r="T983" s="250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T983" s="251" t="s">
        <v>358</v>
      </c>
      <c r="AU983" s="251" t="s">
        <v>85</v>
      </c>
      <c r="AV983" s="13" t="s">
        <v>83</v>
      </c>
      <c r="AW983" s="13" t="s">
        <v>32</v>
      </c>
      <c r="AX983" s="13" t="s">
        <v>76</v>
      </c>
      <c r="AY983" s="251" t="s">
        <v>349</v>
      </c>
    </row>
    <row r="984" s="14" customFormat="1">
      <c r="A984" s="14"/>
      <c r="B984" s="252"/>
      <c r="C984" s="253"/>
      <c r="D984" s="243" t="s">
        <v>358</v>
      </c>
      <c r="E984" s="263" t="s">
        <v>1</v>
      </c>
      <c r="F984" s="254" t="s">
        <v>1401</v>
      </c>
      <c r="G984" s="253"/>
      <c r="H984" s="256">
        <v>22.399999999999999</v>
      </c>
      <c r="I984" s="257"/>
      <c r="J984" s="253"/>
      <c r="K984" s="253"/>
      <c r="L984" s="258"/>
      <c r="M984" s="259"/>
      <c r="N984" s="260"/>
      <c r="O984" s="260"/>
      <c r="P984" s="260"/>
      <c r="Q984" s="260"/>
      <c r="R984" s="260"/>
      <c r="S984" s="260"/>
      <c r="T984" s="261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T984" s="262" t="s">
        <v>358</v>
      </c>
      <c r="AU984" s="262" t="s">
        <v>85</v>
      </c>
      <c r="AV984" s="14" t="s">
        <v>85</v>
      </c>
      <c r="AW984" s="14" t="s">
        <v>32</v>
      </c>
      <c r="AX984" s="14" t="s">
        <v>76</v>
      </c>
      <c r="AY984" s="262" t="s">
        <v>349</v>
      </c>
    </row>
    <row r="985" s="15" customFormat="1">
      <c r="A985" s="15"/>
      <c r="B985" s="264"/>
      <c r="C985" s="265"/>
      <c r="D985" s="243" t="s">
        <v>358</v>
      </c>
      <c r="E985" s="266" t="s">
        <v>1</v>
      </c>
      <c r="F985" s="267" t="s">
        <v>377</v>
      </c>
      <c r="G985" s="265"/>
      <c r="H985" s="268">
        <v>22.399999999999999</v>
      </c>
      <c r="I985" s="269"/>
      <c r="J985" s="265"/>
      <c r="K985" s="265"/>
      <c r="L985" s="270"/>
      <c r="M985" s="271"/>
      <c r="N985" s="272"/>
      <c r="O985" s="272"/>
      <c r="P985" s="272"/>
      <c r="Q985" s="272"/>
      <c r="R985" s="272"/>
      <c r="S985" s="272"/>
      <c r="T985" s="273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T985" s="274" t="s">
        <v>358</v>
      </c>
      <c r="AU985" s="274" t="s">
        <v>85</v>
      </c>
      <c r="AV985" s="15" t="s">
        <v>356</v>
      </c>
      <c r="AW985" s="15" t="s">
        <v>32</v>
      </c>
      <c r="AX985" s="15" t="s">
        <v>83</v>
      </c>
      <c r="AY985" s="274" t="s">
        <v>349</v>
      </c>
    </row>
    <row r="986" s="2" customFormat="1" ht="24.15" customHeight="1">
      <c r="A986" s="38"/>
      <c r="B986" s="39"/>
      <c r="C986" s="275" t="s">
        <v>1402</v>
      </c>
      <c r="D986" s="275" t="s">
        <v>419</v>
      </c>
      <c r="E986" s="276" t="s">
        <v>1403</v>
      </c>
      <c r="F986" s="277" t="s">
        <v>1404</v>
      </c>
      <c r="G986" s="278" t="s">
        <v>422</v>
      </c>
      <c r="H986" s="279">
        <v>22.399999999999999</v>
      </c>
      <c r="I986" s="280"/>
      <c r="J986" s="281">
        <f>ROUND(I986*H986,2)</f>
        <v>0</v>
      </c>
      <c r="K986" s="277" t="s">
        <v>355</v>
      </c>
      <c r="L986" s="282"/>
      <c r="M986" s="283" t="s">
        <v>1</v>
      </c>
      <c r="N986" s="284" t="s">
        <v>41</v>
      </c>
      <c r="O986" s="91"/>
      <c r="P986" s="237">
        <f>O986*H986</f>
        <v>0</v>
      </c>
      <c r="Q986" s="237">
        <v>0.0040000000000000001</v>
      </c>
      <c r="R986" s="237">
        <f>Q986*H986</f>
        <v>0.089599999999999999</v>
      </c>
      <c r="S986" s="237">
        <v>0</v>
      </c>
      <c r="T986" s="238">
        <f>S986*H986</f>
        <v>0</v>
      </c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R986" s="239" t="s">
        <v>525</v>
      </c>
      <c r="AT986" s="239" t="s">
        <v>419</v>
      </c>
      <c r="AU986" s="239" t="s">
        <v>85</v>
      </c>
      <c r="AY986" s="17" t="s">
        <v>349</v>
      </c>
      <c r="BE986" s="240">
        <f>IF(N986="základní",J986,0)</f>
        <v>0</v>
      </c>
      <c r="BF986" s="240">
        <f>IF(N986="snížená",J986,0)</f>
        <v>0</v>
      </c>
      <c r="BG986" s="240">
        <f>IF(N986="zákl. přenesená",J986,0)</f>
        <v>0</v>
      </c>
      <c r="BH986" s="240">
        <f>IF(N986="sníž. přenesená",J986,0)</f>
        <v>0</v>
      </c>
      <c r="BI986" s="240">
        <f>IF(N986="nulová",J986,0)</f>
        <v>0</v>
      </c>
      <c r="BJ986" s="17" t="s">
        <v>83</v>
      </c>
      <c r="BK986" s="240">
        <f>ROUND(I986*H986,2)</f>
        <v>0</v>
      </c>
      <c r="BL986" s="17" t="s">
        <v>439</v>
      </c>
      <c r="BM986" s="239" t="s">
        <v>1405</v>
      </c>
    </row>
    <row r="987" s="2" customFormat="1" ht="16.5" customHeight="1">
      <c r="A987" s="38"/>
      <c r="B987" s="39"/>
      <c r="C987" s="228" t="s">
        <v>1406</v>
      </c>
      <c r="D987" s="228" t="s">
        <v>351</v>
      </c>
      <c r="E987" s="229" t="s">
        <v>1407</v>
      </c>
      <c r="F987" s="230" t="s">
        <v>1408</v>
      </c>
      <c r="G987" s="231" t="s">
        <v>354</v>
      </c>
      <c r="H987" s="232">
        <v>578.75</v>
      </c>
      <c r="I987" s="233"/>
      <c r="J987" s="234">
        <f>ROUND(I987*H987,2)</f>
        <v>0</v>
      </c>
      <c r="K987" s="230" t="s">
        <v>355</v>
      </c>
      <c r="L987" s="44"/>
      <c r="M987" s="235" t="s">
        <v>1</v>
      </c>
      <c r="N987" s="236" t="s">
        <v>41</v>
      </c>
      <c r="O987" s="91"/>
      <c r="P987" s="237">
        <f>O987*H987</f>
        <v>0</v>
      </c>
      <c r="Q987" s="237">
        <v>1.0000000000000001E-05</v>
      </c>
      <c r="R987" s="237">
        <f>Q987*H987</f>
        <v>0.0057875000000000001</v>
      </c>
      <c r="S987" s="237">
        <v>0</v>
      </c>
      <c r="T987" s="238">
        <f>S987*H987</f>
        <v>0</v>
      </c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R987" s="239" t="s">
        <v>439</v>
      </c>
      <c r="AT987" s="239" t="s">
        <v>351</v>
      </c>
      <c r="AU987" s="239" t="s">
        <v>85</v>
      </c>
      <c r="AY987" s="17" t="s">
        <v>349</v>
      </c>
      <c r="BE987" s="240">
        <f>IF(N987="základní",J987,0)</f>
        <v>0</v>
      </c>
      <c r="BF987" s="240">
        <f>IF(N987="snížená",J987,0)</f>
        <v>0</v>
      </c>
      <c r="BG987" s="240">
        <f>IF(N987="zákl. přenesená",J987,0)</f>
        <v>0</v>
      </c>
      <c r="BH987" s="240">
        <f>IF(N987="sníž. přenesená",J987,0)</f>
        <v>0</v>
      </c>
      <c r="BI987" s="240">
        <f>IF(N987="nulová",J987,0)</f>
        <v>0</v>
      </c>
      <c r="BJ987" s="17" t="s">
        <v>83</v>
      </c>
      <c r="BK987" s="240">
        <f>ROUND(I987*H987,2)</f>
        <v>0</v>
      </c>
      <c r="BL987" s="17" t="s">
        <v>439</v>
      </c>
      <c r="BM987" s="239" t="s">
        <v>1409</v>
      </c>
    </row>
    <row r="988" s="13" customFormat="1">
      <c r="A988" s="13"/>
      <c r="B988" s="241"/>
      <c r="C988" s="242"/>
      <c r="D988" s="243" t="s">
        <v>358</v>
      </c>
      <c r="E988" s="244" t="s">
        <v>1</v>
      </c>
      <c r="F988" s="245" t="s">
        <v>359</v>
      </c>
      <c r="G988" s="242"/>
      <c r="H988" s="244" t="s">
        <v>1</v>
      </c>
      <c r="I988" s="246"/>
      <c r="J988" s="242"/>
      <c r="K988" s="242"/>
      <c r="L988" s="247"/>
      <c r="M988" s="248"/>
      <c r="N988" s="249"/>
      <c r="O988" s="249"/>
      <c r="P988" s="249"/>
      <c r="Q988" s="249"/>
      <c r="R988" s="249"/>
      <c r="S988" s="249"/>
      <c r="T988" s="250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T988" s="251" t="s">
        <v>358</v>
      </c>
      <c r="AU988" s="251" t="s">
        <v>85</v>
      </c>
      <c r="AV988" s="13" t="s">
        <v>83</v>
      </c>
      <c r="AW988" s="13" t="s">
        <v>32</v>
      </c>
      <c r="AX988" s="13" t="s">
        <v>76</v>
      </c>
      <c r="AY988" s="251" t="s">
        <v>349</v>
      </c>
    </row>
    <row r="989" s="13" customFormat="1">
      <c r="A989" s="13"/>
      <c r="B989" s="241"/>
      <c r="C989" s="242"/>
      <c r="D989" s="243" t="s">
        <v>358</v>
      </c>
      <c r="E989" s="244" t="s">
        <v>1</v>
      </c>
      <c r="F989" s="245" t="s">
        <v>1410</v>
      </c>
      <c r="G989" s="242"/>
      <c r="H989" s="244" t="s">
        <v>1</v>
      </c>
      <c r="I989" s="246"/>
      <c r="J989" s="242"/>
      <c r="K989" s="242"/>
      <c r="L989" s="247"/>
      <c r="M989" s="248"/>
      <c r="N989" s="249"/>
      <c r="O989" s="249"/>
      <c r="P989" s="249"/>
      <c r="Q989" s="249"/>
      <c r="R989" s="249"/>
      <c r="S989" s="249"/>
      <c r="T989" s="250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T989" s="251" t="s">
        <v>358</v>
      </c>
      <c r="AU989" s="251" t="s">
        <v>85</v>
      </c>
      <c r="AV989" s="13" t="s">
        <v>83</v>
      </c>
      <c r="AW989" s="13" t="s">
        <v>32</v>
      </c>
      <c r="AX989" s="13" t="s">
        <v>76</v>
      </c>
      <c r="AY989" s="251" t="s">
        <v>349</v>
      </c>
    </row>
    <row r="990" s="13" customFormat="1">
      <c r="A990" s="13"/>
      <c r="B990" s="241"/>
      <c r="C990" s="242"/>
      <c r="D990" s="243" t="s">
        <v>358</v>
      </c>
      <c r="E990" s="244" t="s">
        <v>1</v>
      </c>
      <c r="F990" s="245" t="s">
        <v>763</v>
      </c>
      <c r="G990" s="242"/>
      <c r="H990" s="244" t="s">
        <v>1</v>
      </c>
      <c r="I990" s="246"/>
      <c r="J990" s="242"/>
      <c r="K990" s="242"/>
      <c r="L990" s="247"/>
      <c r="M990" s="248"/>
      <c r="N990" s="249"/>
      <c r="O990" s="249"/>
      <c r="P990" s="249"/>
      <c r="Q990" s="249"/>
      <c r="R990" s="249"/>
      <c r="S990" s="249"/>
      <c r="T990" s="250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T990" s="251" t="s">
        <v>358</v>
      </c>
      <c r="AU990" s="251" t="s">
        <v>85</v>
      </c>
      <c r="AV990" s="13" t="s">
        <v>83</v>
      </c>
      <c r="AW990" s="13" t="s">
        <v>32</v>
      </c>
      <c r="AX990" s="13" t="s">
        <v>76</v>
      </c>
      <c r="AY990" s="251" t="s">
        <v>349</v>
      </c>
    </row>
    <row r="991" s="13" customFormat="1">
      <c r="A991" s="13"/>
      <c r="B991" s="241"/>
      <c r="C991" s="242"/>
      <c r="D991" s="243" t="s">
        <v>358</v>
      </c>
      <c r="E991" s="244" t="s">
        <v>1</v>
      </c>
      <c r="F991" s="245" t="s">
        <v>1411</v>
      </c>
      <c r="G991" s="242"/>
      <c r="H991" s="244" t="s">
        <v>1</v>
      </c>
      <c r="I991" s="246"/>
      <c r="J991" s="242"/>
      <c r="K991" s="242"/>
      <c r="L991" s="247"/>
      <c r="M991" s="248"/>
      <c r="N991" s="249"/>
      <c r="O991" s="249"/>
      <c r="P991" s="249"/>
      <c r="Q991" s="249"/>
      <c r="R991" s="249"/>
      <c r="S991" s="249"/>
      <c r="T991" s="250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T991" s="251" t="s">
        <v>358</v>
      </c>
      <c r="AU991" s="251" t="s">
        <v>85</v>
      </c>
      <c r="AV991" s="13" t="s">
        <v>83</v>
      </c>
      <c r="AW991" s="13" t="s">
        <v>32</v>
      </c>
      <c r="AX991" s="13" t="s">
        <v>76</v>
      </c>
      <c r="AY991" s="251" t="s">
        <v>349</v>
      </c>
    </row>
    <row r="992" s="13" customFormat="1">
      <c r="A992" s="13"/>
      <c r="B992" s="241"/>
      <c r="C992" s="242"/>
      <c r="D992" s="243" t="s">
        <v>358</v>
      </c>
      <c r="E992" s="244" t="s">
        <v>1</v>
      </c>
      <c r="F992" s="245" t="s">
        <v>1412</v>
      </c>
      <c r="G992" s="242"/>
      <c r="H992" s="244" t="s">
        <v>1</v>
      </c>
      <c r="I992" s="246"/>
      <c r="J992" s="242"/>
      <c r="K992" s="242"/>
      <c r="L992" s="247"/>
      <c r="M992" s="248"/>
      <c r="N992" s="249"/>
      <c r="O992" s="249"/>
      <c r="P992" s="249"/>
      <c r="Q992" s="249"/>
      <c r="R992" s="249"/>
      <c r="S992" s="249"/>
      <c r="T992" s="250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T992" s="251" t="s">
        <v>358</v>
      </c>
      <c r="AU992" s="251" t="s">
        <v>85</v>
      </c>
      <c r="AV992" s="13" t="s">
        <v>83</v>
      </c>
      <c r="AW992" s="13" t="s">
        <v>32</v>
      </c>
      <c r="AX992" s="13" t="s">
        <v>76</v>
      </c>
      <c r="AY992" s="251" t="s">
        <v>349</v>
      </c>
    </row>
    <row r="993" s="14" customFormat="1">
      <c r="A993" s="14"/>
      <c r="B993" s="252"/>
      <c r="C993" s="253"/>
      <c r="D993" s="243" t="s">
        <v>358</v>
      </c>
      <c r="E993" s="254" t="s">
        <v>1</v>
      </c>
      <c r="F993" s="255" t="s">
        <v>182</v>
      </c>
      <c r="G993" s="253"/>
      <c r="H993" s="256">
        <v>578.75</v>
      </c>
      <c r="I993" s="257"/>
      <c r="J993" s="253"/>
      <c r="K993" s="253"/>
      <c r="L993" s="258"/>
      <c r="M993" s="259"/>
      <c r="N993" s="260"/>
      <c r="O993" s="260"/>
      <c r="P993" s="260"/>
      <c r="Q993" s="260"/>
      <c r="R993" s="260"/>
      <c r="S993" s="260"/>
      <c r="T993" s="261"/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  <c r="AE993" s="14"/>
      <c r="AT993" s="262" t="s">
        <v>358</v>
      </c>
      <c r="AU993" s="262" t="s">
        <v>85</v>
      </c>
      <c r="AV993" s="14" t="s">
        <v>85</v>
      </c>
      <c r="AW993" s="14" t="s">
        <v>32</v>
      </c>
      <c r="AX993" s="14" t="s">
        <v>83</v>
      </c>
      <c r="AY993" s="262" t="s">
        <v>349</v>
      </c>
    </row>
    <row r="994" s="2" customFormat="1" ht="16.5" customHeight="1">
      <c r="A994" s="38"/>
      <c r="B994" s="39"/>
      <c r="C994" s="275" t="s">
        <v>1413</v>
      </c>
      <c r="D994" s="275" t="s">
        <v>419</v>
      </c>
      <c r="E994" s="276" t="s">
        <v>1414</v>
      </c>
      <c r="F994" s="277" t="s">
        <v>1415</v>
      </c>
      <c r="G994" s="278" t="s">
        <v>354</v>
      </c>
      <c r="H994" s="279">
        <v>655.72400000000005</v>
      </c>
      <c r="I994" s="280"/>
      <c r="J994" s="281">
        <f>ROUND(I994*H994,2)</f>
        <v>0</v>
      </c>
      <c r="K994" s="277" t="s">
        <v>355</v>
      </c>
      <c r="L994" s="282"/>
      <c r="M994" s="283" t="s">
        <v>1</v>
      </c>
      <c r="N994" s="284" t="s">
        <v>41</v>
      </c>
      <c r="O994" s="91"/>
      <c r="P994" s="237">
        <f>O994*H994</f>
        <v>0</v>
      </c>
      <c r="Q994" s="237">
        <v>0.0087799999999999996</v>
      </c>
      <c r="R994" s="237">
        <f>Q994*H994</f>
        <v>5.75725672</v>
      </c>
      <c r="S994" s="237">
        <v>0</v>
      </c>
      <c r="T994" s="238">
        <f>S994*H994</f>
        <v>0</v>
      </c>
      <c r="U994" s="38"/>
      <c r="V994" s="38"/>
      <c r="W994" s="38"/>
      <c r="X994" s="38"/>
      <c r="Y994" s="38"/>
      <c r="Z994" s="38"/>
      <c r="AA994" s="38"/>
      <c r="AB994" s="38"/>
      <c r="AC994" s="38"/>
      <c r="AD994" s="38"/>
      <c r="AE994" s="38"/>
      <c r="AR994" s="239" t="s">
        <v>525</v>
      </c>
      <c r="AT994" s="239" t="s">
        <v>419</v>
      </c>
      <c r="AU994" s="239" t="s">
        <v>85</v>
      </c>
      <c r="AY994" s="17" t="s">
        <v>349</v>
      </c>
      <c r="BE994" s="240">
        <f>IF(N994="základní",J994,0)</f>
        <v>0</v>
      </c>
      <c r="BF994" s="240">
        <f>IF(N994="snížená",J994,0)</f>
        <v>0</v>
      </c>
      <c r="BG994" s="240">
        <f>IF(N994="zákl. přenesená",J994,0)</f>
        <v>0</v>
      </c>
      <c r="BH994" s="240">
        <f>IF(N994="sníž. přenesená",J994,0)</f>
        <v>0</v>
      </c>
      <c r="BI994" s="240">
        <f>IF(N994="nulová",J994,0)</f>
        <v>0</v>
      </c>
      <c r="BJ994" s="17" t="s">
        <v>83</v>
      </c>
      <c r="BK994" s="240">
        <f>ROUND(I994*H994,2)</f>
        <v>0</v>
      </c>
      <c r="BL994" s="17" t="s">
        <v>439</v>
      </c>
      <c r="BM994" s="239" t="s">
        <v>1416</v>
      </c>
    </row>
    <row r="995" s="14" customFormat="1">
      <c r="A995" s="14"/>
      <c r="B995" s="252"/>
      <c r="C995" s="253"/>
      <c r="D995" s="243" t="s">
        <v>358</v>
      </c>
      <c r="E995" s="253"/>
      <c r="F995" s="254" t="s">
        <v>1417</v>
      </c>
      <c r="G995" s="253"/>
      <c r="H995" s="256">
        <v>655.72400000000005</v>
      </c>
      <c r="I995" s="257"/>
      <c r="J995" s="253"/>
      <c r="K995" s="253"/>
      <c r="L995" s="258"/>
      <c r="M995" s="259"/>
      <c r="N995" s="260"/>
      <c r="O995" s="260"/>
      <c r="P995" s="260"/>
      <c r="Q995" s="260"/>
      <c r="R995" s="260"/>
      <c r="S995" s="260"/>
      <c r="T995" s="261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T995" s="262" t="s">
        <v>358</v>
      </c>
      <c r="AU995" s="262" t="s">
        <v>85</v>
      </c>
      <c r="AV995" s="14" t="s">
        <v>85</v>
      </c>
      <c r="AW995" s="14" t="s">
        <v>4</v>
      </c>
      <c r="AX995" s="14" t="s">
        <v>83</v>
      </c>
      <c r="AY995" s="262" t="s">
        <v>349</v>
      </c>
    </row>
    <row r="996" s="2" customFormat="1" ht="16.5" customHeight="1">
      <c r="A996" s="38"/>
      <c r="B996" s="39"/>
      <c r="C996" s="228" t="s">
        <v>1418</v>
      </c>
      <c r="D996" s="228" t="s">
        <v>351</v>
      </c>
      <c r="E996" s="229" t="s">
        <v>1419</v>
      </c>
      <c r="F996" s="230" t="s">
        <v>1420</v>
      </c>
      <c r="G996" s="231" t="s">
        <v>422</v>
      </c>
      <c r="H996" s="232">
        <v>345.93000000000001</v>
      </c>
      <c r="I996" s="233"/>
      <c r="J996" s="234">
        <f>ROUND(I996*H996,2)</f>
        <v>0</v>
      </c>
      <c r="K996" s="230" t="s">
        <v>355</v>
      </c>
      <c r="L996" s="44"/>
      <c r="M996" s="235" t="s">
        <v>1</v>
      </c>
      <c r="N996" s="236" t="s">
        <v>41</v>
      </c>
      <c r="O996" s="91"/>
      <c r="P996" s="237">
        <f>O996*H996</f>
        <v>0</v>
      </c>
      <c r="Q996" s="237">
        <v>2.0000000000000002E-05</v>
      </c>
      <c r="R996" s="237">
        <f>Q996*H996</f>
        <v>0.0069186000000000004</v>
      </c>
      <c r="S996" s="237">
        <v>0</v>
      </c>
      <c r="T996" s="238">
        <f>S996*H996</f>
        <v>0</v>
      </c>
      <c r="U996" s="38"/>
      <c r="V996" s="38"/>
      <c r="W996" s="38"/>
      <c r="X996" s="38"/>
      <c r="Y996" s="38"/>
      <c r="Z996" s="38"/>
      <c r="AA996" s="38"/>
      <c r="AB996" s="38"/>
      <c r="AC996" s="38"/>
      <c r="AD996" s="38"/>
      <c r="AE996" s="38"/>
      <c r="AR996" s="239" t="s">
        <v>439</v>
      </c>
      <c r="AT996" s="239" t="s">
        <v>351</v>
      </c>
      <c r="AU996" s="239" t="s">
        <v>85</v>
      </c>
      <c r="AY996" s="17" t="s">
        <v>349</v>
      </c>
      <c r="BE996" s="240">
        <f>IF(N996="základní",J996,0)</f>
        <v>0</v>
      </c>
      <c r="BF996" s="240">
        <f>IF(N996="snížená",J996,0)</f>
        <v>0</v>
      </c>
      <c r="BG996" s="240">
        <f>IF(N996="zákl. přenesená",J996,0)</f>
        <v>0</v>
      </c>
      <c r="BH996" s="240">
        <f>IF(N996="sníž. přenesená",J996,0)</f>
        <v>0</v>
      </c>
      <c r="BI996" s="240">
        <f>IF(N996="nulová",J996,0)</f>
        <v>0</v>
      </c>
      <c r="BJ996" s="17" t="s">
        <v>83</v>
      </c>
      <c r="BK996" s="240">
        <f>ROUND(I996*H996,2)</f>
        <v>0</v>
      </c>
      <c r="BL996" s="17" t="s">
        <v>439</v>
      </c>
      <c r="BM996" s="239" t="s">
        <v>1421</v>
      </c>
    </row>
    <row r="997" s="13" customFormat="1">
      <c r="A997" s="13"/>
      <c r="B997" s="241"/>
      <c r="C997" s="242"/>
      <c r="D997" s="243" t="s">
        <v>358</v>
      </c>
      <c r="E997" s="244" t="s">
        <v>1</v>
      </c>
      <c r="F997" s="245" t="s">
        <v>1422</v>
      </c>
      <c r="G997" s="242"/>
      <c r="H997" s="244" t="s">
        <v>1</v>
      </c>
      <c r="I997" s="246"/>
      <c r="J997" s="242"/>
      <c r="K997" s="242"/>
      <c r="L997" s="247"/>
      <c r="M997" s="248"/>
      <c r="N997" s="249"/>
      <c r="O997" s="249"/>
      <c r="P997" s="249"/>
      <c r="Q997" s="249"/>
      <c r="R997" s="249"/>
      <c r="S997" s="249"/>
      <c r="T997" s="250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T997" s="251" t="s">
        <v>358</v>
      </c>
      <c r="AU997" s="251" t="s">
        <v>85</v>
      </c>
      <c r="AV997" s="13" t="s">
        <v>83</v>
      </c>
      <c r="AW997" s="13" t="s">
        <v>32</v>
      </c>
      <c r="AX997" s="13" t="s">
        <v>76</v>
      </c>
      <c r="AY997" s="251" t="s">
        <v>349</v>
      </c>
    </row>
    <row r="998" s="14" customFormat="1">
      <c r="A998" s="14"/>
      <c r="B998" s="252"/>
      <c r="C998" s="253"/>
      <c r="D998" s="243" t="s">
        <v>358</v>
      </c>
      <c r="E998" s="263" t="s">
        <v>1</v>
      </c>
      <c r="F998" s="254" t="s">
        <v>1423</v>
      </c>
      <c r="G998" s="253"/>
      <c r="H998" s="256">
        <v>67.069999999999993</v>
      </c>
      <c r="I998" s="257"/>
      <c r="J998" s="253"/>
      <c r="K998" s="253"/>
      <c r="L998" s="258"/>
      <c r="M998" s="259"/>
      <c r="N998" s="260"/>
      <c r="O998" s="260"/>
      <c r="P998" s="260"/>
      <c r="Q998" s="260"/>
      <c r="R998" s="260"/>
      <c r="S998" s="260"/>
      <c r="T998" s="261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T998" s="262" t="s">
        <v>358</v>
      </c>
      <c r="AU998" s="262" t="s">
        <v>85</v>
      </c>
      <c r="AV998" s="14" t="s">
        <v>85</v>
      </c>
      <c r="AW998" s="14" t="s">
        <v>32</v>
      </c>
      <c r="AX998" s="14" t="s">
        <v>76</v>
      </c>
      <c r="AY998" s="262" t="s">
        <v>349</v>
      </c>
    </row>
    <row r="999" s="13" customFormat="1">
      <c r="A999" s="13"/>
      <c r="B999" s="241"/>
      <c r="C999" s="242"/>
      <c r="D999" s="243" t="s">
        <v>358</v>
      </c>
      <c r="E999" s="244" t="s">
        <v>1</v>
      </c>
      <c r="F999" s="245" t="s">
        <v>1424</v>
      </c>
      <c r="G999" s="242"/>
      <c r="H999" s="244" t="s">
        <v>1</v>
      </c>
      <c r="I999" s="246"/>
      <c r="J999" s="242"/>
      <c r="K999" s="242"/>
      <c r="L999" s="247"/>
      <c r="M999" s="248"/>
      <c r="N999" s="249"/>
      <c r="O999" s="249"/>
      <c r="P999" s="249"/>
      <c r="Q999" s="249"/>
      <c r="R999" s="249"/>
      <c r="S999" s="249"/>
      <c r="T999" s="250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T999" s="251" t="s">
        <v>358</v>
      </c>
      <c r="AU999" s="251" t="s">
        <v>85</v>
      </c>
      <c r="AV999" s="13" t="s">
        <v>83</v>
      </c>
      <c r="AW999" s="13" t="s">
        <v>32</v>
      </c>
      <c r="AX999" s="13" t="s">
        <v>76</v>
      </c>
      <c r="AY999" s="251" t="s">
        <v>349</v>
      </c>
    </row>
    <row r="1000" s="14" customFormat="1">
      <c r="A1000" s="14"/>
      <c r="B1000" s="252"/>
      <c r="C1000" s="253"/>
      <c r="D1000" s="243" t="s">
        <v>358</v>
      </c>
      <c r="E1000" s="263" t="s">
        <v>1</v>
      </c>
      <c r="F1000" s="254" t="s">
        <v>1169</v>
      </c>
      <c r="G1000" s="253"/>
      <c r="H1000" s="256">
        <v>6.0999999999999996</v>
      </c>
      <c r="I1000" s="257"/>
      <c r="J1000" s="253"/>
      <c r="K1000" s="253"/>
      <c r="L1000" s="258"/>
      <c r="M1000" s="259"/>
      <c r="N1000" s="260"/>
      <c r="O1000" s="260"/>
      <c r="P1000" s="260"/>
      <c r="Q1000" s="260"/>
      <c r="R1000" s="260"/>
      <c r="S1000" s="260"/>
      <c r="T1000" s="261"/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  <c r="AE1000" s="14"/>
      <c r="AT1000" s="262" t="s">
        <v>358</v>
      </c>
      <c r="AU1000" s="262" t="s">
        <v>85</v>
      </c>
      <c r="AV1000" s="14" t="s">
        <v>85</v>
      </c>
      <c r="AW1000" s="14" t="s">
        <v>32</v>
      </c>
      <c r="AX1000" s="14" t="s">
        <v>76</v>
      </c>
      <c r="AY1000" s="262" t="s">
        <v>349</v>
      </c>
    </row>
    <row r="1001" s="13" customFormat="1">
      <c r="A1001" s="13"/>
      <c r="B1001" s="241"/>
      <c r="C1001" s="242"/>
      <c r="D1001" s="243" t="s">
        <v>358</v>
      </c>
      <c r="E1001" s="244" t="s">
        <v>1</v>
      </c>
      <c r="F1001" s="245" t="s">
        <v>1425</v>
      </c>
      <c r="G1001" s="242"/>
      <c r="H1001" s="244" t="s">
        <v>1</v>
      </c>
      <c r="I1001" s="246"/>
      <c r="J1001" s="242"/>
      <c r="K1001" s="242"/>
      <c r="L1001" s="247"/>
      <c r="M1001" s="248"/>
      <c r="N1001" s="249"/>
      <c r="O1001" s="249"/>
      <c r="P1001" s="249"/>
      <c r="Q1001" s="249"/>
      <c r="R1001" s="249"/>
      <c r="S1001" s="249"/>
      <c r="T1001" s="250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251" t="s">
        <v>358</v>
      </c>
      <c r="AU1001" s="251" t="s">
        <v>85</v>
      </c>
      <c r="AV1001" s="13" t="s">
        <v>83</v>
      </c>
      <c r="AW1001" s="13" t="s">
        <v>32</v>
      </c>
      <c r="AX1001" s="13" t="s">
        <v>76</v>
      </c>
      <c r="AY1001" s="251" t="s">
        <v>349</v>
      </c>
    </row>
    <row r="1002" s="14" customFormat="1">
      <c r="A1002" s="14"/>
      <c r="B1002" s="252"/>
      <c r="C1002" s="253"/>
      <c r="D1002" s="243" t="s">
        <v>358</v>
      </c>
      <c r="E1002" s="263" t="s">
        <v>1</v>
      </c>
      <c r="F1002" s="254" t="s">
        <v>1147</v>
      </c>
      <c r="G1002" s="253"/>
      <c r="H1002" s="256">
        <v>24</v>
      </c>
      <c r="I1002" s="257"/>
      <c r="J1002" s="253"/>
      <c r="K1002" s="253"/>
      <c r="L1002" s="258"/>
      <c r="M1002" s="259"/>
      <c r="N1002" s="260"/>
      <c r="O1002" s="260"/>
      <c r="P1002" s="260"/>
      <c r="Q1002" s="260"/>
      <c r="R1002" s="260"/>
      <c r="S1002" s="260"/>
      <c r="T1002" s="261"/>
      <c r="U1002" s="14"/>
      <c r="V1002" s="14"/>
      <c r="W1002" s="14"/>
      <c r="X1002" s="14"/>
      <c r="Y1002" s="14"/>
      <c r="Z1002" s="14"/>
      <c r="AA1002" s="14"/>
      <c r="AB1002" s="14"/>
      <c r="AC1002" s="14"/>
      <c r="AD1002" s="14"/>
      <c r="AE1002" s="14"/>
      <c r="AT1002" s="262" t="s">
        <v>358</v>
      </c>
      <c r="AU1002" s="262" t="s">
        <v>85</v>
      </c>
      <c r="AV1002" s="14" t="s">
        <v>85</v>
      </c>
      <c r="AW1002" s="14" t="s">
        <v>32</v>
      </c>
      <c r="AX1002" s="14" t="s">
        <v>76</v>
      </c>
      <c r="AY1002" s="262" t="s">
        <v>349</v>
      </c>
    </row>
    <row r="1003" s="13" customFormat="1">
      <c r="A1003" s="13"/>
      <c r="B1003" s="241"/>
      <c r="C1003" s="242"/>
      <c r="D1003" s="243" t="s">
        <v>358</v>
      </c>
      <c r="E1003" s="244" t="s">
        <v>1</v>
      </c>
      <c r="F1003" s="245" t="s">
        <v>1426</v>
      </c>
      <c r="G1003" s="242"/>
      <c r="H1003" s="244" t="s">
        <v>1</v>
      </c>
      <c r="I1003" s="246"/>
      <c r="J1003" s="242"/>
      <c r="K1003" s="242"/>
      <c r="L1003" s="247"/>
      <c r="M1003" s="248"/>
      <c r="N1003" s="249"/>
      <c r="O1003" s="249"/>
      <c r="P1003" s="249"/>
      <c r="Q1003" s="249"/>
      <c r="R1003" s="249"/>
      <c r="S1003" s="249"/>
      <c r="T1003" s="250"/>
      <c r="U1003" s="13"/>
      <c r="V1003" s="13"/>
      <c r="W1003" s="13"/>
      <c r="X1003" s="13"/>
      <c r="Y1003" s="13"/>
      <c r="Z1003" s="13"/>
      <c r="AA1003" s="13"/>
      <c r="AB1003" s="13"/>
      <c r="AC1003" s="13"/>
      <c r="AD1003" s="13"/>
      <c r="AE1003" s="13"/>
      <c r="AT1003" s="251" t="s">
        <v>358</v>
      </c>
      <c r="AU1003" s="251" t="s">
        <v>85</v>
      </c>
      <c r="AV1003" s="13" t="s">
        <v>83</v>
      </c>
      <c r="AW1003" s="13" t="s">
        <v>32</v>
      </c>
      <c r="AX1003" s="13" t="s">
        <v>76</v>
      </c>
      <c r="AY1003" s="251" t="s">
        <v>349</v>
      </c>
    </row>
    <row r="1004" s="14" customFormat="1">
      <c r="A1004" s="14"/>
      <c r="B1004" s="252"/>
      <c r="C1004" s="253"/>
      <c r="D1004" s="243" t="s">
        <v>358</v>
      </c>
      <c r="E1004" s="263" t="s">
        <v>1</v>
      </c>
      <c r="F1004" s="254" t="s">
        <v>1427</v>
      </c>
      <c r="G1004" s="253"/>
      <c r="H1004" s="256">
        <v>82</v>
      </c>
      <c r="I1004" s="257"/>
      <c r="J1004" s="253"/>
      <c r="K1004" s="253"/>
      <c r="L1004" s="258"/>
      <c r="M1004" s="259"/>
      <c r="N1004" s="260"/>
      <c r="O1004" s="260"/>
      <c r="P1004" s="260"/>
      <c r="Q1004" s="260"/>
      <c r="R1004" s="260"/>
      <c r="S1004" s="260"/>
      <c r="T1004" s="261"/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  <c r="AE1004" s="14"/>
      <c r="AT1004" s="262" t="s">
        <v>358</v>
      </c>
      <c r="AU1004" s="262" t="s">
        <v>85</v>
      </c>
      <c r="AV1004" s="14" t="s">
        <v>85</v>
      </c>
      <c r="AW1004" s="14" t="s">
        <v>32</v>
      </c>
      <c r="AX1004" s="14" t="s">
        <v>76</v>
      </c>
      <c r="AY1004" s="262" t="s">
        <v>349</v>
      </c>
    </row>
    <row r="1005" s="13" customFormat="1">
      <c r="A1005" s="13"/>
      <c r="B1005" s="241"/>
      <c r="C1005" s="242"/>
      <c r="D1005" s="243" t="s">
        <v>358</v>
      </c>
      <c r="E1005" s="244" t="s">
        <v>1</v>
      </c>
      <c r="F1005" s="245" t="s">
        <v>1428</v>
      </c>
      <c r="G1005" s="242"/>
      <c r="H1005" s="244" t="s">
        <v>1</v>
      </c>
      <c r="I1005" s="246"/>
      <c r="J1005" s="242"/>
      <c r="K1005" s="242"/>
      <c r="L1005" s="247"/>
      <c r="M1005" s="248"/>
      <c r="N1005" s="249"/>
      <c r="O1005" s="249"/>
      <c r="P1005" s="249"/>
      <c r="Q1005" s="249"/>
      <c r="R1005" s="249"/>
      <c r="S1005" s="249"/>
      <c r="T1005" s="250"/>
      <c r="U1005" s="13"/>
      <c r="V1005" s="13"/>
      <c r="W1005" s="13"/>
      <c r="X1005" s="13"/>
      <c r="Y1005" s="13"/>
      <c r="Z1005" s="13"/>
      <c r="AA1005" s="13"/>
      <c r="AB1005" s="13"/>
      <c r="AC1005" s="13"/>
      <c r="AD1005" s="13"/>
      <c r="AE1005" s="13"/>
      <c r="AT1005" s="251" t="s">
        <v>358</v>
      </c>
      <c r="AU1005" s="251" t="s">
        <v>85</v>
      </c>
      <c r="AV1005" s="13" t="s">
        <v>83</v>
      </c>
      <c r="AW1005" s="13" t="s">
        <v>32</v>
      </c>
      <c r="AX1005" s="13" t="s">
        <v>76</v>
      </c>
      <c r="AY1005" s="251" t="s">
        <v>349</v>
      </c>
    </row>
    <row r="1006" s="14" customFormat="1">
      <c r="A1006" s="14"/>
      <c r="B1006" s="252"/>
      <c r="C1006" s="253"/>
      <c r="D1006" s="243" t="s">
        <v>358</v>
      </c>
      <c r="E1006" s="263" t="s">
        <v>1</v>
      </c>
      <c r="F1006" s="254" t="s">
        <v>1427</v>
      </c>
      <c r="G1006" s="253"/>
      <c r="H1006" s="256">
        <v>82</v>
      </c>
      <c r="I1006" s="257"/>
      <c r="J1006" s="253"/>
      <c r="K1006" s="253"/>
      <c r="L1006" s="258"/>
      <c r="M1006" s="259"/>
      <c r="N1006" s="260"/>
      <c r="O1006" s="260"/>
      <c r="P1006" s="260"/>
      <c r="Q1006" s="260"/>
      <c r="R1006" s="260"/>
      <c r="S1006" s="260"/>
      <c r="T1006" s="261"/>
      <c r="U1006" s="14"/>
      <c r="V1006" s="14"/>
      <c r="W1006" s="14"/>
      <c r="X1006" s="14"/>
      <c r="Y1006" s="14"/>
      <c r="Z1006" s="14"/>
      <c r="AA1006" s="14"/>
      <c r="AB1006" s="14"/>
      <c r="AC1006" s="14"/>
      <c r="AD1006" s="14"/>
      <c r="AE1006" s="14"/>
      <c r="AT1006" s="262" t="s">
        <v>358</v>
      </c>
      <c r="AU1006" s="262" t="s">
        <v>85</v>
      </c>
      <c r="AV1006" s="14" t="s">
        <v>85</v>
      </c>
      <c r="AW1006" s="14" t="s">
        <v>32</v>
      </c>
      <c r="AX1006" s="14" t="s">
        <v>76</v>
      </c>
      <c r="AY1006" s="262" t="s">
        <v>349</v>
      </c>
    </row>
    <row r="1007" s="13" customFormat="1">
      <c r="A1007" s="13"/>
      <c r="B1007" s="241"/>
      <c r="C1007" s="242"/>
      <c r="D1007" s="243" t="s">
        <v>358</v>
      </c>
      <c r="E1007" s="244" t="s">
        <v>1</v>
      </c>
      <c r="F1007" s="245" t="s">
        <v>1429</v>
      </c>
      <c r="G1007" s="242"/>
      <c r="H1007" s="244" t="s">
        <v>1</v>
      </c>
      <c r="I1007" s="246"/>
      <c r="J1007" s="242"/>
      <c r="K1007" s="242"/>
      <c r="L1007" s="247"/>
      <c r="M1007" s="248"/>
      <c r="N1007" s="249"/>
      <c r="O1007" s="249"/>
      <c r="P1007" s="249"/>
      <c r="Q1007" s="249"/>
      <c r="R1007" s="249"/>
      <c r="S1007" s="249"/>
      <c r="T1007" s="250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T1007" s="251" t="s">
        <v>358</v>
      </c>
      <c r="AU1007" s="251" t="s">
        <v>85</v>
      </c>
      <c r="AV1007" s="13" t="s">
        <v>83</v>
      </c>
      <c r="AW1007" s="13" t="s">
        <v>32</v>
      </c>
      <c r="AX1007" s="13" t="s">
        <v>76</v>
      </c>
      <c r="AY1007" s="251" t="s">
        <v>349</v>
      </c>
    </row>
    <row r="1008" s="14" customFormat="1">
      <c r="A1008" s="14"/>
      <c r="B1008" s="252"/>
      <c r="C1008" s="253"/>
      <c r="D1008" s="243" t="s">
        <v>358</v>
      </c>
      <c r="E1008" s="263" t="s">
        <v>1</v>
      </c>
      <c r="F1008" s="254" t="s">
        <v>1430</v>
      </c>
      <c r="G1008" s="253"/>
      <c r="H1008" s="256">
        <v>30.379999999999999</v>
      </c>
      <c r="I1008" s="257"/>
      <c r="J1008" s="253"/>
      <c r="K1008" s="253"/>
      <c r="L1008" s="258"/>
      <c r="M1008" s="259"/>
      <c r="N1008" s="260"/>
      <c r="O1008" s="260"/>
      <c r="P1008" s="260"/>
      <c r="Q1008" s="260"/>
      <c r="R1008" s="260"/>
      <c r="S1008" s="260"/>
      <c r="T1008" s="261"/>
      <c r="U1008" s="14"/>
      <c r="V1008" s="14"/>
      <c r="W1008" s="14"/>
      <c r="X1008" s="14"/>
      <c r="Y1008" s="14"/>
      <c r="Z1008" s="14"/>
      <c r="AA1008" s="14"/>
      <c r="AB1008" s="14"/>
      <c r="AC1008" s="14"/>
      <c r="AD1008" s="14"/>
      <c r="AE1008" s="14"/>
      <c r="AT1008" s="262" t="s">
        <v>358</v>
      </c>
      <c r="AU1008" s="262" t="s">
        <v>85</v>
      </c>
      <c r="AV1008" s="14" t="s">
        <v>85</v>
      </c>
      <c r="AW1008" s="14" t="s">
        <v>32</v>
      </c>
      <c r="AX1008" s="14" t="s">
        <v>76</v>
      </c>
      <c r="AY1008" s="262" t="s">
        <v>349</v>
      </c>
    </row>
    <row r="1009" s="13" customFormat="1">
      <c r="A1009" s="13"/>
      <c r="B1009" s="241"/>
      <c r="C1009" s="242"/>
      <c r="D1009" s="243" t="s">
        <v>358</v>
      </c>
      <c r="E1009" s="244" t="s">
        <v>1</v>
      </c>
      <c r="F1009" s="245" t="s">
        <v>1431</v>
      </c>
      <c r="G1009" s="242"/>
      <c r="H1009" s="244" t="s">
        <v>1</v>
      </c>
      <c r="I1009" s="246"/>
      <c r="J1009" s="242"/>
      <c r="K1009" s="242"/>
      <c r="L1009" s="247"/>
      <c r="M1009" s="248"/>
      <c r="N1009" s="249"/>
      <c r="O1009" s="249"/>
      <c r="P1009" s="249"/>
      <c r="Q1009" s="249"/>
      <c r="R1009" s="249"/>
      <c r="S1009" s="249"/>
      <c r="T1009" s="250"/>
      <c r="U1009" s="13"/>
      <c r="V1009" s="13"/>
      <c r="W1009" s="13"/>
      <c r="X1009" s="13"/>
      <c r="Y1009" s="13"/>
      <c r="Z1009" s="13"/>
      <c r="AA1009" s="13"/>
      <c r="AB1009" s="13"/>
      <c r="AC1009" s="13"/>
      <c r="AD1009" s="13"/>
      <c r="AE1009" s="13"/>
      <c r="AT1009" s="251" t="s">
        <v>358</v>
      </c>
      <c r="AU1009" s="251" t="s">
        <v>85</v>
      </c>
      <c r="AV1009" s="13" t="s">
        <v>83</v>
      </c>
      <c r="AW1009" s="13" t="s">
        <v>32</v>
      </c>
      <c r="AX1009" s="13" t="s">
        <v>76</v>
      </c>
      <c r="AY1009" s="251" t="s">
        <v>349</v>
      </c>
    </row>
    <row r="1010" s="14" customFormat="1">
      <c r="A1010" s="14"/>
      <c r="B1010" s="252"/>
      <c r="C1010" s="253"/>
      <c r="D1010" s="243" t="s">
        <v>358</v>
      </c>
      <c r="E1010" s="263" t="s">
        <v>1</v>
      </c>
      <c r="F1010" s="254" t="s">
        <v>1430</v>
      </c>
      <c r="G1010" s="253"/>
      <c r="H1010" s="256">
        <v>30.379999999999999</v>
      </c>
      <c r="I1010" s="257"/>
      <c r="J1010" s="253"/>
      <c r="K1010" s="253"/>
      <c r="L1010" s="258"/>
      <c r="M1010" s="259"/>
      <c r="N1010" s="260"/>
      <c r="O1010" s="260"/>
      <c r="P1010" s="260"/>
      <c r="Q1010" s="260"/>
      <c r="R1010" s="260"/>
      <c r="S1010" s="260"/>
      <c r="T1010" s="261"/>
      <c r="U1010" s="14"/>
      <c r="V1010" s="14"/>
      <c r="W1010" s="14"/>
      <c r="X1010" s="14"/>
      <c r="Y1010" s="14"/>
      <c r="Z1010" s="14"/>
      <c r="AA1010" s="14"/>
      <c r="AB1010" s="14"/>
      <c r="AC1010" s="14"/>
      <c r="AD1010" s="14"/>
      <c r="AE1010" s="14"/>
      <c r="AT1010" s="262" t="s">
        <v>358</v>
      </c>
      <c r="AU1010" s="262" t="s">
        <v>85</v>
      </c>
      <c r="AV1010" s="14" t="s">
        <v>85</v>
      </c>
      <c r="AW1010" s="14" t="s">
        <v>32</v>
      </c>
      <c r="AX1010" s="14" t="s">
        <v>76</v>
      </c>
      <c r="AY1010" s="262" t="s">
        <v>349</v>
      </c>
    </row>
    <row r="1011" s="13" customFormat="1">
      <c r="A1011" s="13"/>
      <c r="B1011" s="241"/>
      <c r="C1011" s="242"/>
      <c r="D1011" s="243" t="s">
        <v>358</v>
      </c>
      <c r="E1011" s="244" t="s">
        <v>1</v>
      </c>
      <c r="F1011" s="245" t="s">
        <v>1432</v>
      </c>
      <c r="G1011" s="242"/>
      <c r="H1011" s="244" t="s">
        <v>1</v>
      </c>
      <c r="I1011" s="246"/>
      <c r="J1011" s="242"/>
      <c r="K1011" s="242"/>
      <c r="L1011" s="247"/>
      <c r="M1011" s="248"/>
      <c r="N1011" s="249"/>
      <c r="O1011" s="249"/>
      <c r="P1011" s="249"/>
      <c r="Q1011" s="249"/>
      <c r="R1011" s="249"/>
      <c r="S1011" s="249"/>
      <c r="T1011" s="250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51" t="s">
        <v>358</v>
      </c>
      <c r="AU1011" s="251" t="s">
        <v>85</v>
      </c>
      <c r="AV1011" s="13" t="s">
        <v>83</v>
      </c>
      <c r="AW1011" s="13" t="s">
        <v>32</v>
      </c>
      <c r="AX1011" s="13" t="s">
        <v>76</v>
      </c>
      <c r="AY1011" s="251" t="s">
        <v>349</v>
      </c>
    </row>
    <row r="1012" s="14" customFormat="1">
      <c r="A1012" s="14"/>
      <c r="B1012" s="252"/>
      <c r="C1012" s="253"/>
      <c r="D1012" s="243" t="s">
        <v>358</v>
      </c>
      <c r="E1012" s="263" t="s">
        <v>1</v>
      </c>
      <c r="F1012" s="254" t="s">
        <v>1147</v>
      </c>
      <c r="G1012" s="253"/>
      <c r="H1012" s="256">
        <v>24</v>
      </c>
      <c r="I1012" s="257"/>
      <c r="J1012" s="253"/>
      <c r="K1012" s="253"/>
      <c r="L1012" s="258"/>
      <c r="M1012" s="259"/>
      <c r="N1012" s="260"/>
      <c r="O1012" s="260"/>
      <c r="P1012" s="260"/>
      <c r="Q1012" s="260"/>
      <c r="R1012" s="260"/>
      <c r="S1012" s="260"/>
      <c r="T1012" s="261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T1012" s="262" t="s">
        <v>358</v>
      </c>
      <c r="AU1012" s="262" t="s">
        <v>85</v>
      </c>
      <c r="AV1012" s="14" t="s">
        <v>85</v>
      </c>
      <c r="AW1012" s="14" t="s">
        <v>32</v>
      </c>
      <c r="AX1012" s="14" t="s">
        <v>76</v>
      </c>
      <c r="AY1012" s="262" t="s">
        <v>349</v>
      </c>
    </row>
    <row r="1013" s="15" customFormat="1">
      <c r="A1013" s="15"/>
      <c r="B1013" s="264"/>
      <c r="C1013" s="265"/>
      <c r="D1013" s="243" t="s">
        <v>358</v>
      </c>
      <c r="E1013" s="266" t="s">
        <v>1</v>
      </c>
      <c r="F1013" s="267" t="s">
        <v>377</v>
      </c>
      <c r="G1013" s="265"/>
      <c r="H1013" s="268">
        <v>345.93000000000001</v>
      </c>
      <c r="I1013" s="269"/>
      <c r="J1013" s="265"/>
      <c r="K1013" s="265"/>
      <c r="L1013" s="270"/>
      <c r="M1013" s="271"/>
      <c r="N1013" s="272"/>
      <c r="O1013" s="272"/>
      <c r="P1013" s="272"/>
      <c r="Q1013" s="272"/>
      <c r="R1013" s="272"/>
      <c r="S1013" s="272"/>
      <c r="T1013" s="273"/>
      <c r="U1013" s="15"/>
      <c r="V1013" s="15"/>
      <c r="W1013" s="15"/>
      <c r="X1013" s="15"/>
      <c r="Y1013" s="15"/>
      <c r="Z1013" s="15"/>
      <c r="AA1013" s="15"/>
      <c r="AB1013" s="15"/>
      <c r="AC1013" s="15"/>
      <c r="AD1013" s="15"/>
      <c r="AE1013" s="15"/>
      <c r="AT1013" s="274" t="s">
        <v>358</v>
      </c>
      <c r="AU1013" s="274" t="s">
        <v>85</v>
      </c>
      <c r="AV1013" s="15" t="s">
        <v>356</v>
      </c>
      <c r="AW1013" s="15" t="s">
        <v>32</v>
      </c>
      <c r="AX1013" s="15" t="s">
        <v>83</v>
      </c>
      <c r="AY1013" s="274" t="s">
        <v>349</v>
      </c>
    </row>
    <row r="1014" s="2" customFormat="1" ht="24.15" customHeight="1">
      <c r="A1014" s="38"/>
      <c r="B1014" s="39"/>
      <c r="C1014" s="275" t="s">
        <v>1433</v>
      </c>
      <c r="D1014" s="275" t="s">
        <v>419</v>
      </c>
      <c r="E1014" s="276" t="s">
        <v>1434</v>
      </c>
      <c r="F1014" s="277" t="s">
        <v>1435</v>
      </c>
      <c r="G1014" s="278" t="s">
        <v>422</v>
      </c>
      <c r="H1014" s="279">
        <v>373.60399999999998</v>
      </c>
      <c r="I1014" s="280"/>
      <c r="J1014" s="281">
        <f>ROUND(I1014*H1014,2)</f>
        <v>0</v>
      </c>
      <c r="K1014" s="277" t="s">
        <v>355</v>
      </c>
      <c r="L1014" s="282"/>
      <c r="M1014" s="283" t="s">
        <v>1</v>
      </c>
      <c r="N1014" s="284" t="s">
        <v>41</v>
      </c>
      <c r="O1014" s="91"/>
      <c r="P1014" s="237">
        <f>O1014*H1014</f>
        <v>0</v>
      </c>
      <c r="Q1014" s="237">
        <v>0.0027499999999999998</v>
      </c>
      <c r="R1014" s="237">
        <f>Q1014*H1014</f>
        <v>1.0274109999999999</v>
      </c>
      <c r="S1014" s="237">
        <v>0</v>
      </c>
      <c r="T1014" s="238">
        <f>S1014*H1014</f>
        <v>0</v>
      </c>
      <c r="U1014" s="38"/>
      <c r="V1014" s="38"/>
      <c r="W1014" s="38"/>
      <c r="X1014" s="38"/>
      <c r="Y1014" s="38"/>
      <c r="Z1014" s="38"/>
      <c r="AA1014" s="38"/>
      <c r="AB1014" s="38"/>
      <c r="AC1014" s="38"/>
      <c r="AD1014" s="38"/>
      <c r="AE1014" s="38"/>
      <c r="AR1014" s="239" t="s">
        <v>525</v>
      </c>
      <c r="AT1014" s="239" t="s">
        <v>419</v>
      </c>
      <c r="AU1014" s="239" t="s">
        <v>85</v>
      </c>
      <c r="AY1014" s="17" t="s">
        <v>349</v>
      </c>
      <c r="BE1014" s="240">
        <f>IF(N1014="základní",J1014,0)</f>
        <v>0</v>
      </c>
      <c r="BF1014" s="240">
        <f>IF(N1014="snížená",J1014,0)</f>
        <v>0</v>
      </c>
      <c r="BG1014" s="240">
        <f>IF(N1014="zákl. přenesená",J1014,0)</f>
        <v>0</v>
      </c>
      <c r="BH1014" s="240">
        <f>IF(N1014="sníž. přenesená",J1014,0)</f>
        <v>0</v>
      </c>
      <c r="BI1014" s="240">
        <f>IF(N1014="nulová",J1014,0)</f>
        <v>0</v>
      </c>
      <c r="BJ1014" s="17" t="s">
        <v>83</v>
      </c>
      <c r="BK1014" s="240">
        <f>ROUND(I1014*H1014,2)</f>
        <v>0</v>
      </c>
      <c r="BL1014" s="17" t="s">
        <v>439</v>
      </c>
      <c r="BM1014" s="239" t="s">
        <v>1436</v>
      </c>
    </row>
    <row r="1015" s="14" customFormat="1">
      <c r="A1015" s="14"/>
      <c r="B1015" s="252"/>
      <c r="C1015" s="253"/>
      <c r="D1015" s="243" t="s">
        <v>358</v>
      </c>
      <c r="E1015" s="253"/>
      <c r="F1015" s="254" t="s">
        <v>1437</v>
      </c>
      <c r="G1015" s="253"/>
      <c r="H1015" s="256">
        <v>373.60399999999998</v>
      </c>
      <c r="I1015" s="257"/>
      <c r="J1015" s="253"/>
      <c r="K1015" s="253"/>
      <c r="L1015" s="258"/>
      <c r="M1015" s="259"/>
      <c r="N1015" s="260"/>
      <c r="O1015" s="260"/>
      <c r="P1015" s="260"/>
      <c r="Q1015" s="260"/>
      <c r="R1015" s="260"/>
      <c r="S1015" s="260"/>
      <c r="T1015" s="261"/>
      <c r="U1015" s="14"/>
      <c r="V1015" s="14"/>
      <c r="W1015" s="14"/>
      <c r="X1015" s="14"/>
      <c r="Y1015" s="14"/>
      <c r="Z1015" s="14"/>
      <c r="AA1015" s="14"/>
      <c r="AB1015" s="14"/>
      <c r="AC1015" s="14"/>
      <c r="AD1015" s="14"/>
      <c r="AE1015" s="14"/>
      <c r="AT1015" s="262" t="s">
        <v>358</v>
      </c>
      <c r="AU1015" s="262" t="s">
        <v>85</v>
      </c>
      <c r="AV1015" s="14" t="s">
        <v>85</v>
      </c>
      <c r="AW1015" s="14" t="s">
        <v>4</v>
      </c>
      <c r="AX1015" s="14" t="s">
        <v>83</v>
      </c>
      <c r="AY1015" s="262" t="s">
        <v>349</v>
      </c>
    </row>
    <row r="1016" s="2" customFormat="1" ht="21.75" customHeight="1">
      <c r="A1016" s="38"/>
      <c r="B1016" s="39"/>
      <c r="C1016" s="228" t="s">
        <v>1438</v>
      </c>
      <c r="D1016" s="228" t="s">
        <v>351</v>
      </c>
      <c r="E1016" s="229" t="s">
        <v>1439</v>
      </c>
      <c r="F1016" s="230" t="s">
        <v>1440</v>
      </c>
      <c r="G1016" s="231" t="s">
        <v>422</v>
      </c>
      <c r="H1016" s="232">
        <v>132</v>
      </c>
      <c r="I1016" s="233"/>
      <c r="J1016" s="234">
        <f>ROUND(I1016*H1016,2)</f>
        <v>0</v>
      </c>
      <c r="K1016" s="230" t="s">
        <v>355</v>
      </c>
      <c r="L1016" s="44"/>
      <c r="M1016" s="235" t="s">
        <v>1</v>
      </c>
      <c r="N1016" s="236" t="s">
        <v>41</v>
      </c>
      <c r="O1016" s="91"/>
      <c r="P1016" s="237">
        <f>O1016*H1016</f>
        <v>0</v>
      </c>
      <c r="Q1016" s="237">
        <v>3.0000000000000001E-05</v>
      </c>
      <c r="R1016" s="237">
        <f>Q1016*H1016</f>
        <v>0.00396</v>
      </c>
      <c r="S1016" s="237">
        <v>0</v>
      </c>
      <c r="T1016" s="238">
        <f>S1016*H1016</f>
        <v>0</v>
      </c>
      <c r="U1016" s="38"/>
      <c r="V1016" s="38"/>
      <c r="W1016" s="38"/>
      <c r="X1016" s="38"/>
      <c r="Y1016" s="38"/>
      <c r="Z1016" s="38"/>
      <c r="AA1016" s="38"/>
      <c r="AB1016" s="38"/>
      <c r="AC1016" s="38"/>
      <c r="AD1016" s="38"/>
      <c r="AE1016" s="38"/>
      <c r="AR1016" s="239" t="s">
        <v>439</v>
      </c>
      <c r="AT1016" s="239" t="s">
        <v>351</v>
      </c>
      <c r="AU1016" s="239" t="s">
        <v>85</v>
      </c>
      <c r="AY1016" s="17" t="s">
        <v>349</v>
      </c>
      <c r="BE1016" s="240">
        <f>IF(N1016="základní",J1016,0)</f>
        <v>0</v>
      </c>
      <c r="BF1016" s="240">
        <f>IF(N1016="snížená",J1016,0)</f>
        <v>0</v>
      </c>
      <c r="BG1016" s="240">
        <f>IF(N1016="zákl. přenesená",J1016,0)</f>
        <v>0</v>
      </c>
      <c r="BH1016" s="240">
        <f>IF(N1016="sníž. přenesená",J1016,0)</f>
        <v>0</v>
      </c>
      <c r="BI1016" s="240">
        <f>IF(N1016="nulová",J1016,0)</f>
        <v>0</v>
      </c>
      <c r="BJ1016" s="17" t="s">
        <v>83</v>
      </c>
      <c r="BK1016" s="240">
        <f>ROUND(I1016*H1016,2)</f>
        <v>0</v>
      </c>
      <c r="BL1016" s="17" t="s">
        <v>439</v>
      </c>
      <c r="BM1016" s="239" t="s">
        <v>1441</v>
      </c>
    </row>
    <row r="1017" s="13" customFormat="1">
      <c r="A1017" s="13"/>
      <c r="B1017" s="241"/>
      <c r="C1017" s="242"/>
      <c r="D1017" s="243" t="s">
        <v>358</v>
      </c>
      <c r="E1017" s="244" t="s">
        <v>1</v>
      </c>
      <c r="F1017" s="245" t="s">
        <v>1442</v>
      </c>
      <c r="G1017" s="242"/>
      <c r="H1017" s="244" t="s">
        <v>1</v>
      </c>
      <c r="I1017" s="246"/>
      <c r="J1017" s="242"/>
      <c r="K1017" s="242"/>
      <c r="L1017" s="247"/>
      <c r="M1017" s="248"/>
      <c r="N1017" s="249"/>
      <c r="O1017" s="249"/>
      <c r="P1017" s="249"/>
      <c r="Q1017" s="249"/>
      <c r="R1017" s="249"/>
      <c r="S1017" s="249"/>
      <c r="T1017" s="250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T1017" s="251" t="s">
        <v>358</v>
      </c>
      <c r="AU1017" s="251" t="s">
        <v>85</v>
      </c>
      <c r="AV1017" s="13" t="s">
        <v>83</v>
      </c>
      <c r="AW1017" s="13" t="s">
        <v>32</v>
      </c>
      <c r="AX1017" s="13" t="s">
        <v>76</v>
      </c>
      <c r="AY1017" s="251" t="s">
        <v>349</v>
      </c>
    </row>
    <row r="1018" s="14" customFormat="1">
      <c r="A1018" s="14"/>
      <c r="B1018" s="252"/>
      <c r="C1018" s="253"/>
      <c r="D1018" s="243" t="s">
        <v>358</v>
      </c>
      <c r="E1018" s="263" t="s">
        <v>1</v>
      </c>
      <c r="F1018" s="254" t="s">
        <v>1443</v>
      </c>
      <c r="G1018" s="253"/>
      <c r="H1018" s="256">
        <v>66</v>
      </c>
      <c r="I1018" s="257"/>
      <c r="J1018" s="253"/>
      <c r="K1018" s="253"/>
      <c r="L1018" s="258"/>
      <c r="M1018" s="259"/>
      <c r="N1018" s="260"/>
      <c r="O1018" s="260"/>
      <c r="P1018" s="260"/>
      <c r="Q1018" s="260"/>
      <c r="R1018" s="260"/>
      <c r="S1018" s="260"/>
      <c r="T1018" s="261"/>
      <c r="U1018" s="14"/>
      <c r="V1018" s="14"/>
      <c r="W1018" s="14"/>
      <c r="X1018" s="14"/>
      <c r="Y1018" s="14"/>
      <c r="Z1018" s="14"/>
      <c r="AA1018" s="14"/>
      <c r="AB1018" s="14"/>
      <c r="AC1018" s="14"/>
      <c r="AD1018" s="14"/>
      <c r="AE1018" s="14"/>
      <c r="AT1018" s="262" t="s">
        <v>358</v>
      </c>
      <c r="AU1018" s="262" t="s">
        <v>85</v>
      </c>
      <c r="AV1018" s="14" t="s">
        <v>85</v>
      </c>
      <c r="AW1018" s="14" t="s">
        <v>32</v>
      </c>
      <c r="AX1018" s="14" t="s">
        <v>76</v>
      </c>
      <c r="AY1018" s="262" t="s">
        <v>349</v>
      </c>
    </row>
    <row r="1019" s="13" customFormat="1">
      <c r="A1019" s="13"/>
      <c r="B1019" s="241"/>
      <c r="C1019" s="242"/>
      <c r="D1019" s="243" t="s">
        <v>358</v>
      </c>
      <c r="E1019" s="244" t="s">
        <v>1</v>
      </c>
      <c r="F1019" s="245" t="s">
        <v>1444</v>
      </c>
      <c r="G1019" s="242"/>
      <c r="H1019" s="244" t="s">
        <v>1</v>
      </c>
      <c r="I1019" s="246"/>
      <c r="J1019" s="242"/>
      <c r="K1019" s="242"/>
      <c r="L1019" s="247"/>
      <c r="M1019" s="248"/>
      <c r="N1019" s="249"/>
      <c r="O1019" s="249"/>
      <c r="P1019" s="249"/>
      <c r="Q1019" s="249"/>
      <c r="R1019" s="249"/>
      <c r="S1019" s="249"/>
      <c r="T1019" s="250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T1019" s="251" t="s">
        <v>358</v>
      </c>
      <c r="AU1019" s="251" t="s">
        <v>85</v>
      </c>
      <c r="AV1019" s="13" t="s">
        <v>83</v>
      </c>
      <c r="AW1019" s="13" t="s">
        <v>32</v>
      </c>
      <c r="AX1019" s="13" t="s">
        <v>76</v>
      </c>
      <c r="AY1019" s="251" t="s">
        <v>349</v>
      </c>
    </row>
    <row r="1020" s="14" customFormat="1">
      <c r="A1020" s="14"/>
      <c r="B1020" s="252"/>
      <c r="C1020" s="253"/>
      <c r="D1020" s="243" t="s">
        <v>358</v>
      </c>
      <c r="E1020" s="263" t="s">
        <v>1</v>
      </c>
      <c r="F1020" s="254" t="s">
        <v>1443</v>
      </c>
      <c r="G1020" s="253"/>
      <c r="H1020" s="256">
        <v>66</v>
      </c>
      <c r="I1020" s="257"/>
      <c r="J1020" s="253"/>
      <c r="K1020" s="253"/>
      <c r="L1020" s="258"/>
      <c r="M1020" s="259"/>
      <c r="N1020" s="260"/>
      <c r="O1020" s="260"/>
      <c r="P1020" s="260"/>
      <c r="Q1020" s="260"/>
      <c r="R1020" s="260"/>
      <c r="S1020" s="260"/>
      <c r="T1020" s="261"/>
      <c r="U1020" s="14"/>
      <c r="V1020" s="14"/>
      <c r="W1020" s="14"/>
      <c r="X1020" s="14"/>
      <c r="Y1020" s="14"/>
      <c r="Z1020" s="14"/>
      <c r="AA1020" s="14"/>
      <c r="AB1020" s="14"/>
      <c r="AC1020" s="14"/>
      <c r="AD1020" s="14"/>
      <c r="AE1020" s="14"/>
      <c r="AT1020" s="262" t="s">
        <v>358</v>
      </c>
      <c r="AU1020" s="262" t="s">
        <v>85</v>
      </c>
      <c r="AV1020" s="14" t="s">
        <v>85</v>
      </c>
      <c r="AW1020" s="14" t="s">
        <v>32</v>
      </c>
      <c r="AX1020" s="14" t="s">
        <v>76</v>
      </c>
      <c r="AY1020" s="262" t="s">
        <v>349</v>
      </c>
    </row>
    <row r="1021" s="15" customFormat="1">
      <c r="A1021" s="15"/>
      <c r="B1021" s="264"/>
      <c r="C1021" s="265"/>
      <c r="D1021" s="243" t="s">
        <v>358</v>
      </c>
      <c r="E1021" s="266" t="s">
        <v>1</v>
      </c>
      <c r="F1021" s="267" t="s">
        <v>377</v>
      </c>
      <c r="G1021" s="265"/>
      <c r="H1021" s="268">
        <v>132</v>
      </c>
      <c r="I1021" s="269"/>
      <c r="J1021" s="265"/>
      <c r="K1021" s="265"/>
      <c r="L1021" s="270"/>
      <c r="M1021" s="271"/>
      <c r="N1021" s="272"/>
      <c r="O1021" s="272"/>
      <c r="P1021" s="272"/>
      <c r="Q1021" s="272"/>
      <c r="R1021" s="272"/>
      <c r="S1021" s="272"/>
      <c r="T1021" s="273"/>
      <c r="U1021" s="15"/>
      <c r="V1021" s="15"/>
      <c r="W1021" s="15"/>
      <c r="X1021" s="15"/>
      <c r="Y1021" s="15"/>
      <c r="Z1021" s="15"/>
      <c r="AA1021" s="15"/>
      <c r="AB1021" s="15"/>
      <c r="AC1021" s="15"/>
      <c r="AD1021" s="15"/>
      <c r="AE1021" s="15"/>
      <c r="AT1021" s="274" t="s">
        <v>358</v>
      </c>
      <c r="AU1021" s="274" t="s">
        <v>85</v>
      </c>
      <c r="AV1021" s="15" t="s">
        <v>356</v>
      </c>
      <c r="AW1021" s="15" t="s">
        <v>32</v>
      </c>
      <c r="AX1021" s="15" t="s">
        <v>83</v>
      </c>
      <c r="AY1021" s="274" t="s">
        <v>349</v>
      </c>
    </row>
    <row r="1022" s="2" customFormat="1" ht="37.8" customHeight="1">
      <c r="A1022" s="38"/>
      <c r="B1022" s="39"/>
      <c r="C1022" s="275" t="s">
        <v>1445</v>
      </c>
      <c r="D1022" s="275" t="s">
        <v>419</v>
      </c>
      <c r="E1022" s="276" t="s">
        <v>1446</v>
      </c>
      <c r="F1022" s="277" t="s">
        <v>1447</v>
      </c>
      <c r="G1022" s="278" t="s">
        <v>422</v>
      </c>
      <c r="H1022" s="279">
        <v>142.56</v>
      </c>
      <c r="I1022" s="280"/>
      <c r="J1022" s="281">
        <f>ROUND(I1022*H1022,2)</f>
        <v>0</v>
      </c>
      <c r="K1022" s="277" t="s">
        <v>355</v>
      </c>
      <c r="L1022" s="282"/>
      <c r="M1022" s="283" t="s">
        <v>1</v>
      </c>
      <c r="N1022" s="284" t="s">
        <v>41</v>
      </c>
      <c r="O1022" s="91"/>
      <c r="P1022" s="237">
        <f>O1022*H1022</f>
        <v>0</v>
      </c>
      <c r="Q1022" s="237">
        <v>0.0027499999999999998</v>
      </c>
      <c r="R1022" s="237">
        <f>Q1022*H1022</f>
        <v>0.39204</v>
      </c>
      <c r="S1022" s="237">
        <v>0</v>
      </c>
      <c r="T1022" s="238">
        <f>S1022*H1022</f>
        <v>0</v>
      </c>
      <c r="U1022" s="38"/>
      <c r="V1022" s="38"/>
      <c r="W1022" s="38"/>
      <c r="X1022" s="38"/>
      <c r="Y1022" s="38"/>
      <c r="Z1022" s="38"/>
      <c r="AA1022" s="38"/>
      <c r="AB1022" s="38"/>
      <c r="AC1022" s="38"/>
      <c r="AD1022" s="38"/>
      <c r="AE1022" s="38"/>
      <c r="AR1022" s="239" t="s">
        <v>525</v>
      </c>
      <c r="AT1022" s="239" t="s">
        <v>419</v>
      </c>
      <c r="AU1022" s="239" t="s">
        <v>85</v>
      </c>
      <c r="AY1022" s="17" t="s">
        <v>349</v>
      </c>
      <c r="BE1022" s="240">
        <f>IF(N1022="základní",J1022,0)</f>
        <v>0</v>
      </c>
      <c r="BF1022" s="240">
        <f>IF(N1022="snížená",J1022,0)</f>
        <v>0</v>
      </c>
      <c r="BG1022" s="240">
        <f>IF(N1022="zákl. přenesená",J1022,0)</f>
        <v>0</v>
      </c>
      <c r="BH1022" s="240">
        <f>IF(N1022="sníž. přenesená",J1022,0)</f>
        <v>0</v>
      </c>
      <c r="BI1022" s="240">
        <f>IF(N1022="nulová",J1022,0)</f>
        <v>0</v>
      </c>
      <c r="BJ1022" s="17" t="s">
        <v>83</v>
      </c>
      <c r="BK1022" s="240">
        <f>ROUND(I1022*H1022,2)</f>
        <v>0</v>
      </c>
      <c r="BL1022" s="17" t="s">
        <v>439</v>
      </c>
      <c r="BM1022" s="239" t="s">
        <v>1448</v>
      </c>
    </row>
    <row r="1023" s="14" customFormat="1">
      <c r="A1023" s="14"/>
      <c r="B1023" s="252"/>
      <c r="C1023" s="253"/>
      <c r="D1023" s="243" t="s">
        <v>358</v>
      </c>
      <c r="E1023" s="253"/>
      <c r="F1023" s="254" t="s">
        <v>1449</v>
      </c>
      <c r="G1023" s="253"/>
      <c r="H1023" s="256">
        <v>142.56</v>
      </c>
      <c r="I1023" s="257"/>
      <c r="J1023" s="253"/>
      <c r="K1023" s="253"/>
      <c r="L1023" s="258"/>
      <c r="M1023" s="259"/>
      <c r="N1023" s="260"/>
      <c r="O1023" s="260"/>
      <c r="P1023" s="260"/>
      <c r="Q1023" s="260"/>
      <c r="R1023" s="260"/>
      <c r="S1023" s="260"/>
      <c r="T1023" s="261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T1023" s="262" t="s">
        <v>358</v>
      </c>
      <c r="AU1023" s="262" t="s">
        <v>85</v>
      </c>
      <c r="AV1023" s="14" t="s">
        <v>85</v>
      </c>
      <c r="AW1023" s="14" t="s">
        <v>4</v>
      </c>
      <c r="AX1023" s="14" t="s">
        <v>83</v>
      </c>
      <c r="AY1023" s="262" t="s">
        <v>349</v>
      </c>
    </row>
    <row r="1024" s="2" customFormat="1" ht="24.15" customHeight="1">
      <c r="A1024" s="38"/>
      <c r="B1024" s="39"/>
      <c r="C1024" s="228" t="s">
        <v>1450</v>
      </c>
      <c r="D1024" s="228" t="s">
        <v>351</v>
      </c>
      <c r="E1024" s="229" t="s">
        <v>1451</v>
      </c>
      <c r="F1024" s="230" t="s">
        <v>1452</v>
      </c>
      <c r="G1024" s="231" t="s">
        <v>422</v>
      </c>
      <c r="H1024" s="232">
        <v>39.600000000000001</v>
      </c>
      <c r="I1024" s="233"/>
      <c r="J1024" s="234">
        <f>ROUND(I1024*H1024,2)</f>
        <v>0</v>
      </c>
      <c r="K1024" s="230" t="s">
        <v>355</v>
      </c>
      <c r="L1024" s="44"/>
      <c r="M1024" s="235" t="s">
        <v>1</v>
      </c>
      <c r="N1024" s="236" t="s">
        <v>41</v>
      </c>
      <c r="O1024" s="91"/>
      <c r="P1024" s="237">
        <f>O1024*H1024</f>
        <v>0</v>
      </c>
      <c r="Q1024" s="237">
        <v>2.0000000000000002E-05</v>
      </c>
      <c r="R1024" s="237">
        <f>Q1024*H1024</f>
        <v>0.00079200000000000006</v>
      </c>
      <c r="S1024" s="237">
        <v>0</v>
      </c>
      <c r="T1024" s="238">
        <f>S1024*H1024</f>
        <v>0</v>
      </c>
      <c r="U1024" s="38"/>
      <c r="V1024" s="38"/>
      <c r="W1024" s="38"/>
      <c r="X1024" s="38"/>
      <c r="Y1024" s="38"/>
      <c r="Z1024" s="38"/>
      <c r="AA1024" s="38"/>
      <c r="AB1024" s="38"/>
      <c r="AC1024" s="38"/>
      <c r="AD1024" s="38"/>
      <c r="AE1024" s="38"/>
      <c r="AR1024" s="239" t="s">
        <v>439</v>
      </c>
      <c r="AT1024" s="239" t="s">
        <v>351</v>
      </c>
      <c r="AU1024" s="239" t="s">
        <v>85</v>
      </c>
      <c r="AY1024" s="17" t="s">
        <v>349</v>
      </c>
      <c r="BE1024" s="240">
        <f>IF(N1024="základní",J1024,0)</f>
        <v>0</v>
      </c>
      <c r="BF1024" s="240">
        <f>IF(N1024="snížená",J1024,0)</f>
        <v>0</v>
      </c>
      <c r="BG1024" s="240">
        <f>IF(N1024="zákl. přenesená",J1024,0)</f>
        <v>0</v>
      </c>
      <c r="BH1024" s="240">
        <f>IF(N1024="sníž. přenesená",J1024,0)</f>
        <v>0</v>
      </c>
      <c r="BI1024" s="240">
        <f>IF(N1024="nulová",J1024,0)</f>
        <v>0</v>
      </c>
      <c r="BJ1024" s="17" t="s">
        <v>83</v>
      </c>
      <c r="BK1024" s="240">
        <f>ROUND(I1024*H1024,2)</f>
        <v>0</v>
      </c>
      <c r="BL1024" s="17" t="s">
        <v>439</v>
      </c>
      <c r="BM1024" s="239" t="s">
        <v>1453</v>
      </c>
    </row>
    <row r="1025" s="13" customFormat="1">
      <c r="A1025" s="13"/>
      <c r="B1025" s="241"/>
      <c r="C1025" s="242"/>
      <c r="D1025" s="243" t="s">
        <v>358</v>
      </c>
      <c r="E1025" s="244" t="s">
        <v>1</v>
      </c>
      <c r="F1025" s="245" t="s">
        <v>1454</v>
      </c>
      <c r="G1025" s="242"/>
      <c r="H1025" s="244" t="s">
        <v>1</v>
      </c>
      <c r="I1025" s="246"/>
      <c r="J1025" s="242"/>
      <c r="K1025" s="242"/>
      <c r="L1025" s="247"/>
      <c r="M1025" s="248"/>
      <c r="N1025" s="249"/>
      <c r="O1025" s="249"/>
      <c r="P1025" s="249"/>
      <c r="Q1025" s="249"/>
      <c r="R1025" s="249"/>
      <c r="S1025" s="249"/>
      <c r="T1025" s="250"/>
      <c r="U1025" s="13"/>
      <c r="V1025" s="13"/>
      <c r="W1025" s="13"/>
      <c r="X1025" s="13"/>
      <c r="Y1025" s="13"/>
      <c r="Z1025" s="13"/>
      <c r="AA1025" s="13"/>
      <c r="AB1025" s="13"/>
      <c r="AC1025" s="13"/>
      <c r="AD1025" s="13"/>
      <c r="AE1025" s="13"/>
      <c r="AT1025" s="251" t="s">
        <v>358</v>
      </c>
      <c r="AU1025" s="251" t="s">
        <v>85</v>
      </c>
      <c r="AV1025" s="13" t="s">
        <v>83</v>
      </c>
      <c r="AW1025" s="13" t="s">
        <v>32</v>
      </c>
      <c r="AX1025" s="13" t="s">
        <v>76</v>
      </c>
      <c r="AY1025" s="251" t="s">
        <v>349</v>
      </c>
    </row>
    <row r="1026" s="14" customFormat="1">
      <c r="A1026" s="14"/>
      <c r="B1026" s="252"/>
      <c r="C1026" s="253"/>
      <c r="D1026" s="243" t="s">
        <v>358</v>
      </c>
      <c r="E1026" s="263" t="s">
        <v>1</v>
      </c>
      <c r="F1026" s="254" t="s">
        <v>1455</v>
      </c>
      <c r="G1026" s="253"/>
      <c r="H1026" s="256">
        <v>39.600000000000001</v>
      </c>
      <c r="I1026" s="257"/>
      <c r="J1026" s="253"/>
      <c r="K1026" s="253"/>
      <c r="L1026" s="258"/>
      <c r="M1026" s="259"/>
      <c r="N1026" s="260"/>
      <c r="O1026" s="260"/>
      <c r="P1026" s="260"/>
      <c r="Q1026" s="260"/>
      <c r="R1026" s="260"/>
      <c r="S1026" s="260"/>
      <c r="T1026" s="261"/>
      <c r="U1026" s="14"/>
      <c r="V1026" s="14"/>
      <c r="W1026" s="14"/>
      <c r="X1026" s="14"/>
      <c r="Y1026" s="14"/>
      <c r="Z1026" s="14"/>
      <c r="AA1026" s="14"/>
      <c r="AB1026" s="14"/>
      <c r="AC1026" s="14"/>
      <c r="AD1026" s="14"/>
      <c r="AE1026" s="14"/>
      <c r="AT1026" s="262" t="s">
        <v>358</v>
      </c>
      <c r="AU1026" s="262" t="s">
        <v>85</v>
      </c>
      <c r="AV1026" s="14" t="s">
        <v>85</v>
      </c>
      <c r="AW1026" s="14" t="s">
        <v>32</v>
      </c>
      <c r="AX1026" s="14" t="s">
        <v>76</v>
      </c>
      <c r="AY1026" s="262" t="s">
        <v>349</v>
      </c>
    </row>
    <row r="1027" s="15" customFormat="1">
      <c r="A1027" s="15"/>
      <c r="B1027" s="264"/>
      <c r="C1027" s="265"/>
      <c r="D1027" s="243" t="s">
        <v>358</v>
      </c>
      <c r="E1027" s="266" t="s">
        <v>1</v>
      </c>
      <c r="F1027" s="267" t="s">
        <v>377</v>
      </c>
      <c r="G1027" s="265"/>
      <c r="H1027" s="268">
        <v>39.600000000000001</v>
      </c>
      <c r="I1027" s="269"/>
      <c r="J1027" s="265"/>
      <c r="K1027" s="265"/>
      <c r="L1027" s="270"/>
      <c r="M1027" s="271"/>
      <c r="N1027" s="272"/>
      <c r="O1027" s="272"/>
      <c r="P1027" s="272"/>
      <c r="Q1027" s="272"/>
      <c r="R1027" s="272"/>
      <c r="S1027" s="272"/>
      <c r="T1027" s="273"/>
      <c r="U1027" s="15"/>
      <c r="V1027" s="15"/>
      <c r="W1027" s="15"/>
      <c r="X1027" s="15"/>
      <c r="Y1027" s="15"/>
      <c r="Z1027" s="15"/>
      <c r="AA1027" s="15"/>
      <c r="AB1027" s="15"/>
      <c r="AC1027" s="15"/>
      <c r="AD1027" s="15"/>
      <c r="AE1027" s="15"/>
      <c r="AT1027" s="274" t="s">
        <v>358</v>
      </c>
      <c r="AU1027" s="274" t="s">
        <v>85</v>
      </c>
      <c r="AV1027" s="15" t="s">
        <v>356</v>
      </c>
      <c r="AW1027" s="15" t="s">
        <v>32</v>
      </c>
      <c r="AX1027" s="15" t="s">
        <v>83</v>
      </c>
      <c r="AY1027" s="274" t="s">
        <v>349</v>
      </c>
    </row>
    <row r="1028" s="2" customFormat="1" ht="24.15" customHeight="1">
      <c r="A1028" s="38"/>
      <c r="B1028" s="39"/>
      <c r="C1028" s="275" t="s">
        <v>1456</v>
      </c>
      <c r="D1028" s="275" t="s">
        <v>419</v>
      </c>
      <c r="E1028" s="276" t="s">
        <v>1457</v>
      </c>
      <c r="F1028" s="277" t="s">
        <v>1458</v>
      </c>
      <c r="G1028" s="278" t="s">
        <v>422</v>
      </c>
      <c r="H1028" s="279">
        <v>42.768000000000001</v>
      </c>
      <c r="I1028" s="280"/>
      <c r="J1028" s="281">
        <f>ROUND(I1028*H1028,2)</f>
        <v>0</v>
      </c>
      <c r="K1028" s="277" t="s">
        <v>355</v>
      </c>
      <c r="L1028" s="282"/>
      <c r="M1028" s="283" t="s">
        <v>1</v>
      </c>
      <c r="N1028" s="284" t="s">
        <v>41</v>
      </c>
      <c r="O1028" s="91"/>
      <c r="P1028" s="237">
        <f>O1028*H1028</f>
        <v>0</v>
      </c>
      <c r="Q1028" s="237">
        <v>0.0025000000000000001</v>
      </c>
      <c r="R1028" s="237">
        <f>Q1028*H1028</f>
        <v>0.10692</v>
      </c>
      <c r="S1028" s="237">
        <v>0</v>
      </c>
      <c r="T1028" s="238">
        <f>S1028*H1028</f>
        <v>0</v>
      </c>
      <c r="U1028" s="38"/>
      <c r="V1028" s="38"/>
      <c r="W1028" s="38"/>
      <c r="X1028" s="38"/>
      <c r="Y1028" s="38"/>
      <c r="Z1028" s="38"/>
      <c r="AA1028" s="38"/>
      <c r="AB1028" s="38"/>
      <c r="AC1028" s="38"/>
      <c r="AD1028" s="38"/>
      <c r="AE1028" s="38"/>
      <c r="AR1028" s="239" t="s">
        <v>525</v>
      </c>
      <c r="AT1028" s="239" t="s">
        <v>419</v>
      </c>
      <c r="AU1028" s="239" t="s">
        <v>85</v>
      </c>
      <c r="AY1028" s="17" t="s">
        <v>349</v>
      </c>
      <c r="BE1028" s="240">
        <f>IF(N1028="základní",J1028,0)</f>
        <v>0</v>
      </c>
      <c r="BF1028" s="240">
        <f>IF(N1028="snížená",J1028,0)</f>
        <v>0</v>
      </c>
      <c r="BG1028" s="240">
        <f>IF(N1028="zákl. přenesená",J1028,0)</f>
        <v>0</v>
      </c>
      <c r="BH1028" s="240">
        <f>IF(N1028="sníž. přenesená",J1028,0)</f>
        <v>0</v>
      </c>
      <c r="BI1028" s="240">
        <f>IF(N1028="nulová",J1028,0)</f>
        <v>0</v>
      </c>
      <c r="BJ1028" s="17" t="s">
        <v>83</v>
      </c>
      <c r="BK1028" s="240">
        <f>ROUND(I1028*H1028,2)</f>
        <v>0</v>
      </c>
      <c r="BL1028" s="17" t="s">
        <v>439</v>
      </c>
      <c r="BM1028" s="239" t="s">
        <v>1459</v>
      </c>
    </row>
    <row r="1029" s="14" customFormat="1">
      <c r="A1029" s="14"/>
      <c r="B1029" s="252"/>
      <c r="C1029" s="253"/>
      <c r="D1029" s="243" t="s">
        <v>358</v>
      </c>
      <c r="E1029" s="253"/>
      <c r="F1029" s="254" t="s">
        <v>1460</v>
      </c>
      <c r="G1029" s="253"/>
      <c r="H1029" s="256">
        <v>42.768000000000001</v>
      </c>
      <c r="I1029" s="257"/>
      <c r="J1029" s="253"/>
      <c r="K1029" s="253"/>
      <c r="L1029" s="258"/>
      <c r="M1029" s="259"/>
      <c r="N1029" s="260"/>
      <c r="O1029" s="260"/>
      <c r="P1029" s="260"/>
      <c r="Q1029" s="260"/>
      <c r="R1029" s="260"/>
      <c r="S1029" s="260"/>
      <c r="T1029" s="261"/>
      <c r="U1029" s="14"/>
      <c r="V1029" s="14"/>
      <c r="W1029" s="14"/>
      <c r="X1029" s="14"/>
      <c r="Y1029" s="14"/>
      <c r="Z1029" s="14"/>
      <c r="AA1029" s="14"/>
      <c r="AB1029" s="14"/>
      <c r="AC1029" s="14"/>
      <c r="AD1029" s="14"/>
      <c r="AE1029" s="14"/>
      <c r="AT1029" s="262" t="s">
        <v>358</v>
      </c>
      <c r="AU1029" s="262" t="s">
        <v>85</v>
      </c>
      <c r="AV1029" s="14" t="s">
        <v>85</v>
      </c>
      <c r="AW1029" s="14" t="s">
        <v>4</v>
      </c>
      <c r="AX1029" s="14" t="s">
        <v>83</v>
      </c>
      <c r="AY1029" s="262" t="s">
        <v>349</v>
      </c>
    </row>
    <row r="1030" s="2" customFormat="1" ht="16.5" customHeight="1">
      <c r="A1030" s="38"/>
      <c r="B1030" s="39"/>
      <c r="C1030" s="228" t="s">
        <v>1461</v>
      </c>
      <c r="D1030" s="228" t="s">
        <v>351</v>
      </c>
      <c r="E1030" s="229" t="s">
        <v>1462</v>
      </c>
      <c r="F1030" s="230" t="s">
        <v>1463</v>
      </c>
      <c r="G1030" s="231" t="s">
        <v>354</v>
      </c>
      <c r="H1030" s="232">
        <v>579.40999999999997</v>
      </c>
      <c r="I1030" s="233"/>
      <c r="J1030" s="234">
        <f>ROUND(I1030*H1030,2)</f>
        <v>0</v>
      </c>
      <c r="K1030" s="230" t="s">
        <v>355</v>
      </c>
      <c r="L1030" s="44"/>
      <c r="M1030" s="235" t="s">
        <v>1</v>
      </c>
      <c r="N1030" s="236" t="s">
        <v>41</v>
      </c>
      <c r="O1030" s="91"/>
      <c r="P1030" s="237">
        <f>O1030*H1030</f>
        <v>0</v>
      </c>
      <c r="Q1030" s="237">
        <v>2.0000000000000002E-05</v>
      </c>
      <c r="R1030" s="237">
        <f>Q1030*H1030</f>
        <v>0.0115882</v>
      </c>
      <c r="S1030" s="237">
        <v>0</v>
      </c>
      <c r="T1030" s="238">
        <f>S1030*H1030</f>
        <v>0</v>
      </c>
      <c r="U1030" s="38"/>
      <c r="V1030" s="38"/>
      <c r="W1030" s="38"/>
      <c r="X1030" s="38"/>
      <c r="Y1030" s="38"/>
      <c r="Z1030" s="38"/>
      <c r="AA1030" s="38"/>
      <c r="AB1030" s="38"/>
      <c r="AC1030" s="38"/>
      <c r="AD1030" s="38"/>
      <c r="AE1030" s="38"/>
      <c r="AR1030" s="239" t="s">
        <v>439</v>
      </c>
      <c r="AT1030" s="239" t="s">
        <v>351</v>
      </c>
      <c r="AU1030" s="239" t="s">
        <v>85</v>
      </c>
      <c r="AY1030" s="17" t="s">
        <v>349</v>
      </c>
      <c r="BE1030" s="240">
        <f>IF(N1030="základní",J1030,0)</f>
        <v>0</v>
      </c>
      <c r="BF1030" s="240">
        <f>IF(N1030="snížená",J1030,0)</f>
        <v>0</v>
      </c>
      <c r="BG1030" s="240">
        <f>IF(N1030="zákl. přenesená",J1030,0)</f>
        <v>0</v>
      </c>
      <c r="BH1030" s="240">
        <f>IF(N1030="sníž. přenesená",J1030,0)</f>
        <v>0</v>
      </c>
      <c r="BI1030" s="240">
        <f>IF(N1030="nulová",J1030,0)</f>
        <v>0</v>
      </c>
      <c r="BJ1030" s="17" t="s">
        <v>83</v>
      </c>
      <c r="BK1030" s="240">
        <f>ROUND(I1030*H1030,2)</f>
        <v>0</v>
      </c>
      <c r="BL1030" s="17" t="s">
        <v>439</v>
      </c>
      <c r="BM1030" s="239" t="s">
        <v>1464</v>
      </c>
    </row>
    <row r="1031" s="13" customFormat="1">
      <c r="A1031" s="13"/>
      <c r="B1031" s="241"/>
      <c r="C1031" s="242"/>
      <c r="D1031" s="243" t="s">
        <v>358</v>
      </c>
      <c r="E1031" s="244" t="s">
        <v>1</v>
      </c>
      <c r="F1031" s="245" t="s">
        <v>359</v>
      </c>
      <c r="G1031" s="242"/>
      <c r="H1031" s="244" t="s">
        <v>1</v>
      </c>
      <c r="I1031" s="246"/>
      <c r="J1031" s="242"/>
      <c r="K1031" s="242"/>
      <c r="L1031" s="247"/>
      <c r="M1031" s="248"/>
      <c r="N1031" s="249"/>
      <c r="O1031" s="249"/>
      <c r="P1031" s="249"/>
      <c r="Q1031" s="249"/>
      <c r="R1031" s="249"/>
      <c r="S1031" s="249"/>
      <c r="T1031" s="250"/>
      <c r="U1031" s="13"/>
      <c r="V1031" s="13"/>
      <c r="W1031" s="13"/>
      <c r="X1031" s="13"/>
      <c r="Y1031" s="13"/>
      <c r="Z1031" s="13"/>
      <c r="AA1031" s="13"/>
      <c r="AB1031" s="13"/>
      <c r="AC1031" s="13"/>
      <c r="AD1031" s="13"/>
      <c r="AE1031" s="13"/>
      <c r="AT1031" s="251" t="s">
        <v>358</v>
      </c>
      <c r="AU1031" s="251" t="s">
        <v>85</v>
      </c>
      <c r="AV1031" s="13" t="s">
        <v>83</v>
      </c>
      <c r="AW1031" s="13" t="s">
        <v>32</v>
      </c>
      <c r="AX1031" s="13" t="s">
        <v>76</v>
      </c>
      <c r="AY1031" s="251" t="s">
        <v>349</v>
      </c>
    </row>
    <row r="1032" s="13" customFormat="1">
      <c r="A1032" s="13"/>
      <c r="B1032" s="241"/>
      <c r="C1032" s="242"/>
      <c r="D1032" s="243" t="s">
        <v>358</v>
      </c>
      <c r="E1032" s="244" t="s">
        <v>1</v>
      </c>
      <c r="F1032" s="245" t="s">
        <v>1465</v>
      </c>
      <c r="G1032" s="242"/>
      <c r="H1032" s="244" t="s">
        <v>1</v>
      </c>
      <c r="I1032" s="246"/>
      <c r="J1032" s="242"/>
      <c r="K1032" s="242"/>
      <c r="L1032" s="247"/>
      <c r="M1032" s="248"/>
      <c r="N1032" s="249"/>
      <c r="O1032" s="249"/>
      <c r="P1032" s="249"/>
      <c r="Q1032" s="249"/>
      <c r="R1032" s="249"/>
      <c r="S1032" s="249"/>
      <c r="T1032" s="250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T1032" s="251" t="s">
        <v>358</v>
      </c>
      <c r="AU1032" s="251" t="s">
        <v>85</v>
      </c>
      <c r="AV1032" s="13" t="s">
        <v>83</v>
      </c>
      <c r="AW1032" s="13" t="s">
        <v>32</v>
      </c>
      <c r="AX1032" s="13" t="s">
        <v>76</v>
      </c>
      <c r="AY1032" s="251" t="s">
        <v>349</v>
      </c>
    </row>
    <row r="1033" s="13" customFormat="1">
      <c r="A1033" s="13"/>
      <c r="B1033" s="241"/>
      <c r="C1033" s="242"/>
      <c r="D1033" s="243" t="s">
        <v>358</v>
      </c>
      <c r="E1033" s="244" t="s">
        <v>1</v>
      </c>
      <c r="F1033" s="245" t="s">
        <v>1466</v>
      </c>
      <c r="G1033" s="242"/>
      <c r="H1033" s="244" t="s">
        <v>1</v>
      </c>
      <c r="I1033" s="246"/>
      <c r="J1033" s="242"/>
      <c r="K1033" s="242"/>
      <c r="L1033" s="247"/>
      <c r="M1033" s="248"/>
      <c r="N1033" s="249"/>
      <c r="O1033" s="249"/>
      <c r="P1033" s="249"/>
      <c r="Q1033" s="249"/>
      <c r="R1033" s="249"/>
      <c r="S1033" s="249"/>
      <c r="T1033" s="250"/>
      <c r="U1033" s="13"/>
      <c r="V1033" s="13"/>
      <c r="W1033" s="13"/>
      <c r="X1033" s="13"/>
      <c r="Y1033" s="13"/>
      <c r="Z1033" s="13"/>
      <c r="AA1033" s="13"/>
      <c r="AB1033" s="13"/>
      <c r="AC1033" s="13"/>
      <c r="AD1033" s="13"/>
      <c r="AE1033" s="13"/>
      <c r="AT1033" s="251" t="s">
        <v>358</v>
      </c>
      <c r="AU1033" s="251" t="s">
        <v>85</v>
      </c>
      <c r="AV1033" s="13" t="s">
        <v>83</v>
      </c>
      <c r="AW1033" s="13" t="s">
        <v>32</v>
      </c>
      <c r="AX1033" s="13" t="s">
        <v>76</v>
      </c>
      <c r="AY1033" s="251" t="s">
        <v>349</v>
      </c>
    </row>
    <row r="1034" s="13" customFormat="1">
      <c r="A1034" s="13"/>
      <c r="B1034" s="241"/>
      <c r="C1034" s="242"/>
      <c r="D1034" s="243" t="s">
        <v>358</v>
      </c>
      <c r="E1034" s="244" t="s">
        <v>1</v>
      </c>
      <c r="F1034" s="245" t="s">
        <v>1467</v>
      </c>
      <c r="G1034" s="242"/>
      <c r="H1034" s="244" t="s">
        <v>1</v>
      </c>
      <c r="I1034" s="246"/>
      <c r="J1034" s="242"/>
      <c r="K1034" s="242"/>
      <c r="L1034" s="247"/>
      <c r="M1034" s="248"/>
      <c r="N1034" s="249"/>
      <c r="O1034" s="249"/>
      <c r="P1034" s="249"/>
      <c r="Q1034" s="249"/>
      <c r="R1034" s="249"/>
      <c r="S1034" s="249"/>
      <c r="T1034" s="250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T1034" s="251" t="s">
        <v>358</v>
      </c>
      <c r="AU1034" s="251" t="s">
        <v>85</v>
      </c>
      <c r="AV1034" s="13" t="s">
        <v>83</v>
      </c>
      <c r="AW1034" s="13" t="s">
        <v>32</v>
      </c>
      <c r="AX1034" s="13" t="s">
        <v>76</v>
      </c>
      <c r="AY1034" s="251" t="s">
        <v>349</v>
      </c>
    </row>
    <row r="1035" s="14" customFormat="1">
      <c r="A1035" s="14"/>
      <c r="B1035" s="252"/>
      <c r="C1035" s="253"/>
      <c r="D1035" s="243" t="s">
        <v>358</v>
      </c>
      <c r="E1035" s="254" t="s">
        <v>1</v>
      </c>
      <c r="F1035" s="255" t="s">
        <v>163</v>
      </c>
      <c r="G1035" s="253"/>
      <c r="H1035" s="256">
        <v>579.40999999999997</v>
      </c>
      <c r="I1035" s="257"/>
      <c r="J1035" s="253"/>
      <c r="K1035" s="253"/>
      <c r="L1035" s="258"/>
      <c r="M1035" s="259"/>
      <c r="N1035" s="260"/>
      <c r="O1035" s="260"/>
      <c r="P1035" s="260"/>
      <c r="Q1035" s="260"/>
      <c r="R1035" s="260"/>
      <c r="S1035" s="260"/>
      <c r="T1035" s="261"/>
      <c r="U1035" s="14"/>
      <c r="V1035" s="14"/>
      <c r="W1035" s="14"/>
      <c r="X1035" s="14"/>
      <c r="Y1035" s="14"/>
      <c r="Z1035" s="14"/>
      <c r="AA1035" s="14"/>
      <c r="AB1035" s="14"/>
      <c r="AC1035" s="14"/>
      <c r="AD1035" s="14"/>
      <c r="AE1035" s="14"/>
      <c r="AT1035" s="262" t="s">
        <v>358</v>
      </c>
      <c r="AU1035" s="262" t="s">
        <v>85</v>
      </c>
      <c r="AV1035" s="14" t="s">
        <v>85</v>
      </c>
      <c r="AW1035" s="14" t="s">
        <v>32</v>
      </c>
      <c r="AX1035" s="14" t="s">
        <v>83</v>
      </c>
      <c r="AY1035" s="262" t="s">
        <v>349</v>
      </c>
    </row>
    <row r="1036" s="2" customFormat="1" ht="24.15" customHeight="1">
      <c r="A1036" s="38"/>
      <c r="B1036" s="39"/>
      <c r="C1036" s="275" t="s">
        <v>1468</v>
      </c>
      <c r="D1036" s="275" t="s">
        <v>419</v>
      </c>
      <c r="E1036" s="276" t="s">
        <v>1469</v>
      </c>
      <c r="F1036" s="277" t="s">
        <v>1470</v>
      </c>
      <c r="G1036" s="278" t="s">
        <v>399</v>
      </c>
      <c r="H1036" s="279">
        <v>13.645</v>
      </c>
      <c r="I1036" s="280"/>
      <c r="J1036" s="281">
        <f>ROUND(I1036*H1036,2)</f>
        <v>0</v>
      </c>
      <c r="K1036" s="277" t="s">
        <v>355</v>
      </c>
      <c r="L1036" s="282"/>
      <c r="M1036" s="283" t="s">
        <v>1</v>
      </c>
      <c r="N1036" s="284" t="s">
        <v>41</v>
      </c>
      <c r="O1036" s="91"/>
      <c r="P1036" s="237">
        <f>O1036*H1036</f>
        <v>0</v>
      </c>
      <c r="Q1036" s="237">
        <v>1</v>
      </c>
      <c r="R1036" s="237">
        <f>Q1036*H1036</f>
        <v>13.645</v>
      </c>
      <c r="S1036" s="237">
        <v>0</v>
      </c>
      <c r="T1036" s="238">
        <f>S1036*H1036</f>
        <v>0</v>
      </c>
      <c r="U1036" s="38"/>
      <c r="V1036" s="38"/>
      <c r="W1036" s="38"/>
      <c r="X1036" s="38"/>
      <c r="Y1036" s="38"/>
      <c r="Z1036" s="38"/>
      <c r="AA1036" s="38"/>
      <c r="AB1036" s="38"/>
      <c r="AC1036" s="38"/>
      <c r="AD1036" s="38"/>
      <c r="AE1036" s="38"/>
      <c r="AR1036" s="239" t="s">
        <v>525</v>
      </c>
      <c r="AT1036" s="239" t="s">
        <v>419</v>
      </c>
      <c r="AU1036" s="239" t="s">
        <v>85</v>
      </c>
      <c r="AY1036" s="17" t="s">
        <v>349</v>
      </c>
      <c r="BE1036" s="240">
        <f>IF(N1036="základní",J1036,0)</f>
        <v>0</v>
      </c>
      <c r="BF1036" s="240">
        <f>IF(N1036="snížená",J1036,0)</f>
        <v>0</v>
      </c>
      <c r="BG1036" s="240">
        <f>IF(N1036="zákl. přenesená",J1036,0)</f>
        <v>0</v>
      </c>
      <c r="BH1036" s="240">
        <f>IF(N1036="sníž. přenesená",J1036,0)</f>
        <v>0</v>
      </c>
      <c r="BI1036" s="240">
        <f>IF(N1036="nulová",J1036,0)</f>
        <v>0</v>
      </c>
      <c r="BJ1036" s="17" t="s">
        <v>83</v>
      </c>
      <c r="BK1036" s="240">
        <f>ROUND(I1036*H1036,2)</f>
        <v>0</v>
      </c>
      <c r="BL1036" s="17" t="s">
        <v>439</v>
      </c>
      <c r="BM1036" s="239" t="s">
        <v>1471</v>
      </c>
    </row>
    <row r="1037" s="14" customFormat="1">
      <c r="A1037" s="14"/>
      <c r="B1037" s="252"/>
      <c r="C1037" s="253"/>
      <c r="D1037" s="243" t="s">
        <v>358</v>
      </c>
      <c r="E1037" s="263" t="s">
        <v>1</v>
      </c>
      <c r="F1037" s="254" t="s">
        <v>1472</v>
      </c>
      <c r="G1037" s="253"/>
      <c r="H1037" s="256">
        <v>13.645</v>
      </c>
      <c r="I1037" s="257"/>
      <c r="J1037" s="253"/>
      <c r="K1037" s="253"/>
      <c r="L1037" s="258"/>
      <c r="M1037" s="259"/>
      <c r="N1037" s="260"/>
      <c r="O1037" s="260"/>
      <c r="P1037" s="260"/>
      <c r="Q1037" s="260"/>
      <c r="R1037" s="260"/>
      <c r="S1037" s="260"/>
      <c r="T1037" s="261"/>
      <c r="U1037" s="14"/>
      <c r="V1037" s="14"/>
      <c r="W1037" s="14"/>
      <c r="X1037" s="14"/>
      <c r="Y1037" s="14"/>
      <c r="Z1037" s="14"/>
      <c r="AA1037" s="14"/>
      <c r="AB1037" s="14"/>
      <c r="AC1037" s="14"/>
      <c r="AD1037" s="14"/>
      <c r="AE1037" s="14"/>
      <c r="AT1037" s="262" t="s">
        <v>358</v>
      </c>
      <c r="AU1037" s="262" t="s">
        <v>85</v>
      </c>
      <c r="AV1037" s="14" t="s">
        <v>85</v>
      </c>
      <c r="AW1037" s="14" t="s">
        <v>32</v>
      </c>
      <c r="AX1037" s="14" t="s">
        <v>76</v>
      </c>
      <c r="AY1037" s="262" t="s">
        <v>349</v>
      </c>
    </row>
    <row r="1038" s="15" customFormat="1">
      <c r="A1038" s="15"/>
      <c r="B1038" s="264"/>
      <c r="C1038" s="265"/>
      <c r="D1038" s="243" t="s">
        <v>358</v>
      </c>
      <c r="E1038" s="266" t="s">
        <v>1</v>
      </c>
      <c r="F1038" s="267" t="s">
        <v>377</v>
      </c>
      <c r="G1038" s="265"/>
      <c r="H1038" s="268">
        <v>13.645</v>
      </c>
      <c r="I1038" s="269"/>
      <c r="J1038" s="265"/>
      <c r="K1038" s="265"/>
      <c r="L1038" s="270"/>
      <c r="M1038" s="271"/>
      <c r="N1038" s="272"/>
      <c r="O1038" s="272"/>
      <c r="P1038" s="272"/>
      <c r="Q1038" s="272"/>
      <c r="R1038" s="272"/>
      <c r="S1038" s="272"/>
      <c r="T1038" s="273"/>
      <c r="U1038" s="15"/>
      <c r="V1038" s="15"/>
      <c r="W1038" s="15"/>
      <c r="X1038" s="15"/>
      <c r="Y1038" s="15"/>
      <c r="Z1038" s="15"/>
      <c r="AA1038" s="15"/>
      <c r="AB1038" s="15"/>
      <c r="AC1038" s="15"/>
      <c r="AD1038" s="15"/>
      <c r="AE1038" s="15"/>
      <c r="AT1038" s="274" t="s">
        <v>358</v>
      </c>
      <c r="AU1038" s="274" t="s">
        <v>85</v>
      </c>
      <c r="AV1038" s="15" t="s">
        <v>356</v>
      </c>
      <c r="AW1038" s="15" t="s">
        <v>32</v>
      </c>
      <c r="AX1038" s="15" t="s">
        <v>83</v>
      </c>
      <c r="AY1038" s="274" t="s">
        <v>349</v>
      </c>
    </row>
    <row r="1039" s="2" customFormat="1" ht="16.5" customHeight="1">
      <c r="A1039" s="38"/>
      <c r="B1039" s="39"/>
      <c r="C1039" s="228" t="s">
        <v>1473</v>
      </c>
      <c r="D1039" s="228" t="s">
        <v>351</v>
      </c>
      <c r="E1039" s="229" t="s">
        <v>1462</v>
      </c>
      <c r="F1039" s="230" t="s">
        <v>1463</v>
      </c>
      <c r="G1039" s="231" t="s">
        <v>354</v>
      </c>
      <c r="H1039" s="232">
        <v>33.317999999999998</v>
      </c>
      <c r="I1039" s="233"/>
      <c r="J1039" s="234">
        <f>ROUND(I1039*H1039,2)</f>
        <v>0</v>
      </c>
      <c r="K1039" s="230" t="s">
        <v>355</v>
      </c>
      <c r="L1039" s="44"/>
      <c r="M1039" s="235" t="s">
        <v>1</v>
      </c>
      <c r="N1039" s="236" t="s">
        <v>41</v>
      </c>
      <c r="O1039" s="91"/>
      <c r="P1039" s="237">
        <f>O1039*H1039</f>
        <v>0</v>
      </c>
      <c r="Q1039" s="237">
        <v>2.0000000000000002E-05</v>
      </c>
      <c r="R1039" s="237">
        <f>Q1039*H1039</f>
        <v>0.00066636000000000006</v>
      </c>
      <c r="S1039" s="237">
        <v>0</v>
      </c>
      <c r="T1039" s="238">
        <f>S1039*H1039</f>
        <v>0</v>
      </c>
      <c r="U1039" s="38"/>
      <c r="V1039" s="38"/>
      <c r="W1039" s="38"/>
      <c r="X1039" s="38"/>
      <c r="Y1039" s="38"/>
      <c r="Z1039" s="38"/>
      <c r="AA1039" s="38"/>
      <c r="AB1039" s="38"/>
      <c r="AC1039" s="38"/>
      <c r="AD1039" s="38"/>
      <c r="AE1039" s="38"/>
      <c r="AR1039" s="239" t="s">
        <v>439</v>
      </c>
      <c r="AT1039" s="239" t="s">
        <v>351</v>
      </c>
      <c r="AU1039" s="239" t="s">
        <v>85</v>
      </c>
      <c r="AY1039" s="17" t="s">
        <v>349</v>
      </c>
      <c r="BE1039" s="240">
        <f>IF(N1039="základní",J1039,0)</f>
        <v>0</v>
      </c>
      <c r="BF1039" s="240">
        <f>IF(N1039="snížená",J1039,0)</f>
        <v>0</v>
      </c>
      <c r="BG1039" s="240">
        <f>IF(N1039="zákl. přenesená",J1039,0)</f>
        <v>0</v>
      </c>
      <c r="BH1039" s="240">
        <f>IF(N1039="sníž. přenesená",J1039,0)</f>
        <v>0</v>
      </c>
      <c r="BI1039" s="240">
        <f>IF(N1039="nulová",J1039,0)</f>
        <v>0</v>
      </c>
      <c r="BJ1039" s="17" t="s">
        <v>83</v>
      </c>
      <c r="BK1039" s="240">
        <f>ROUND(I1039*H1039,2)</f>
        <v>0</v>
      </c>
      <c r="BL1039" s="17" t="s">
        <v>439</v>
      </c>
      <c r="BM1039" s="239" t="s">
        <v>1474</v>
      </c>
    </row>
    <row r="1040" s="13" customFormat="1">
      <c r="A1040" s="13"/>
      <c r="B1040" s="241"/>
      <c r="C1040" s="242"/>
      <c r="D1040" s="243" t="s">
        <v>358</v>
      </c>
      <c r="E1040" s="244" t="s">
        <v>1</v>
      </c>
      <c r="F1040" s="245" t="s">
        <v>1475</v>
      </c>
      <c r="G1040" s="242"/>
      <c r="H1040" s="244" t="s">
        <v>1</v>
      </c>
      <c r="I1040" s="246"/>
      <c r="J1040" s="242"/>
      <c r="K1040" s="242"/>
      <c r="L1040" s="247"/>
      <c r="M1040" s="248"/>
      <c r="N1040" s="249"/>
      <c r="O1040" s="249"/>
      <c r="P1040" s="249"/>
      <c r="Q1040" s="249"/>
      <c r="R1040" s="249"/>
      <c r="S1040" s="249"/>
      <c r="T1040" s="250"/>
      <c r="U1040" s="13"/>
      <c r="V1040" s="13"/>
      <c r="W1040" s="13"/>
      <c r="X1040" s="13"/>
      <c r="Y1040" s="13"/>
      <c r="Z1040" s="13"/>
      <c r="AA1040" s="13"/>
      <c r="AB1040" s="13"/>
      <c r="AC1040" s="13"/>
      <c r="AD1040" s="13"/>
      <c r="AE1040" s="13"/>
      <c r="AT1040" s="251" t="s">
        <v>358</v>
      </c>
      <c r="AU1040" s="251" t="s">
        <v>85</v>
      </c>
      <c r="AV1040" s="13" t="s">
        <v>83</v>
      </c>
      <c r="AW1040" s="13" t="s">
        <v>32</v>
      </c>
      <c r="AX1040" s="13" t="s">
        <v>76</v>
      </c>
      <c r="AY1040" s="251" t="s">
        <v>349</v>
      </c>
    </row>
    <row r="1041" s="14" customFormat="1">
      <c r="A1041" s="14"/>
      <c r="B1041" s="252"/>
      <c r="C1041" s="253"/>
      <c r="D1041" s="243" t="s">
        <v>358</v>
      </c>
      <c r="E1041" s="263" t="s">
        <v>1</v>
      </c>
      <c r="F1041" s="254" t="s">
        <v>1476</v>
      </c>
      <c r="G1041" s="253"/>
      <c r="H1041" s="256">
        <v>33.317999999999998</v>
      </c>
      <c r="I1041" s="257"/>
      <c r="J1041" s="253"/>
      <c r="K1041" s="253"/>
      <c r="L1041" s="258"/>
      <c r="M1041" s="259"/>
      <c r="N1041" s="260"/>
      <c r="O1041" s="260"/>
      <c r="P1041" s="260"/>
      <c r="Q1041" s="260"/>
      <c r="R1041" s="260"/>
      <c r="S1041" s="260"/>
      <c r="T1041" s="261"/>
      <c r="U1041" s="14"/>
      <c r="V1041" s="14"/>
      <c r="W1041" s="14"/>
      <c r="X1041" s="14"/>
      <c r="Y1041" s="14"/>
      <c r="Z1041" s="14"/>
      <c r="AA1041" s="14"/>
      <c r="AB1041" s="14"/>
      <c r="AC1041" s="14"/>
      <c r="AD1041" s="14"/>
      <c r="AE1041" s="14"/>
      <c r="AT1041" s="262" t="s">
        <v>358</v>
      </c>
      <c r="AU1041" s="262" t="s">
        <v>85</v>
      </c>
      <c r="AV1041" s="14" t="s">
        <v>85</v>
      </c>
      <c r="AW1041" s="14" t="s">
        <v>32</v>
      </c>
      <c r="AX1041" s="14" t="s">
        <v>76</v>
      </c>
      <c r="AY1041" s="262" t="s">
        <v>349</v>
      </c>
    </row>
    <row r="1042" s="15" customFormat="1">
      <c r="A1042" s="15"/>
      <c r="B1042" s="264"/>
      <c r="C1042" s="265"/>
      <c r="D1042" s="243" t="s">
        <v>358</v>
      </c>
      <c r="E1042" s="266" t="s">
        <v>1</v>
      </c>
      <c r="F1042" s="267" t="s">
        <v>377</v>
      </c>
      <c r="G1042" s="265"/>
      <c r="H1042" s="268">
        <v>33.317999999999998</v>
      </c>
      <c r="I1042" s="269"/>
      <c r="J1042" s="265"/>
      <c r="K1042" s="265"/>
      <c r="L1042" s="270"/>
      <c r="M1042" s="271"/>
      <c r="N1042" s="272"/>
      <c r="O1042" s="272"/>
      <c r="P1042" s="272"/>
      <c r="Q1042" s="272"/>
      <c r="R1042" s="272"/>
      <c r="S1042" s="272"/>
      <c r="T1042" s="273"/>
      <c r="U1042" s="15"/>
      <c r="V1042" s="15"/>
      <c r="W1042" s="15"/>
      <c r="X1042" s="15"/>
      <c r="Y1042" s="15"/>
      <c r="Z1042" s="15"/>
      <c r="AA1042" s="15"/>
      <c r="AB1042" s="15"/>
      <c r="AC1042" s="15"/>
      <c r="AD1042" s="15"/>
      <c r="AE1042" s="15"/>
      <c r="AT1042" s="274" t="s">
        <v>358</v>
      </c>
      <c r="AU1042" s="274" t="s">
        <v>85</v>
      </c>
      <c r="AV1042" s="15" t="s">
        <v>356</v>
      </c>
      <c r="AW1042" s="15" t="s">
        <v>32</v>
      </c>
      <c r="AX1042" s="15" t="s">
        <v>83</v>
      </c>
      <c r="AY1042" s="274" t="s">
        <v>349</v>
      </c>
    </row>
    <row r="1043" s="2" customFormat="1" ht="24.15" customHeight="1">
      <c r="A1043" s="38"/>
      <c r="B1043" s="39"/>
      <c r="C1043" s="275" t="s">
        <v>1477</v>
      </c>
      <c r="D1043" s="275" t="s">
        <v>419</v>
      </c>
      <c r="E1043" s="276" t="s">
        <v>1478</v>
      </c>
      <c r="F1043" s="277" t="s">
        <v>1479</v>
      </c>
      <c r="G1043" s="278" t="s">
        <v>416</v>
      </c>
      <c r="H1043" s="279">
        <v>33.317999999999998</v>
      </c>
      <c r="I1043" s="280"/>
      <c r="J1043" s="281">
        <f>ROUND(I1043*H1043,2)</f>
        <v>0</v>
      </c>
      <c r="K1043" s="277" t="s">
        <v>355</v>
      </c>
      <c r="L1043" s="282"/>
      <c r="M1043" s="283" t="s">
        <v>1</v>
      </c>
      <c r="N1043" s="284" t="s">
        <v>41</v>
      </c>
      <c r="O1043" s="91"/>
      <c r="P1043" s="237">
        <f>O1043*H1043</f>
        <v>0</v>
      </c>
      <c r="Q1043" s="237">
        <v>0.032000000000000001</v>
      </c>
      <c r="R1043" s="237">
        <f>Q1043*H1043</f>
        <v>1.066176</v>
      </c>
      <c r="S1043" s="237">
        <v>0</v>
      </c>
      <c r="T1043" s="238">
        <f>S1043*H1043</f>
        <v>0</v>
      </c>
      <c r="U1043" s="38"/>
      <c r="V1043" s="38"/>
      <c r="W1043" s="38"/>
      <c r="X1043" s="38"/>
      <c r="Y1043" s="38"/>
      <c r="Z1043" s="38"/>
      <c r="AA1043" s="38"/>
      <c r="AB1043" s="38"/>
      <c r="AC1043" s="38"/>
      <c r="AD1043" s="38"/>
      <c r="AE1043" s="38"/>
      <c r="AR1043" s="239" t="s">
        <v>525</v>
      </c>
      <c r="AT1043" s="239" t="s">
        <v>419</v>
      </c>
      <c r="AU1043" s="239" t="s">
        <v>85</v>
      </c>
      <c r="AY1043" s="17" t="s">
        <v>349</v>
      </c>
      <c r="BE1043" s="240">
        <f>IF(N1043="základní",J1043,0)</f>
        <v>0</v>
      </c>
      <c r="BF1043" s="240">
        <f>IF(N1043="snížená",J1043,0)</f>
        <v>0</v>
      </c>
      <c r="BG1043" s="240">
        <f>IF(N1043="zákl. přenesená",J1043,0)</f>
        <v>0</v>
      </c>
      <c r="BH1043" s="240">
        <f>IF(N1043="sníž. přenesená",J1043,0)</f>
        <v>0</v>
      </c>
      <c r="BI1043" s="240">
        <f>IF(N1043="nulová",J1043,0)</f>
        <v>0</v>
      </c>
      <c r="BJ1043" s="17" t="s">
        <v>83</v>
      </c>
      <c r="BK1043" s="240">
        <f>ROUND(I1043*H1043,2)</f>
        <v>0</v>
      </c>
      <c r="BL1043" s="17" t="s">
        <v>439</v>
      </c>
      <c r="BM1043" s="239" t="s">
        <v>1480</v>
      </c>
    </row>
    <row r="1044" s="2" customFormat="1" ht="24.15" customHeight="1">
      <c r="A1044" s="38"/>
      <c r="B1044" s="39"/>
      <c r="C1044" s="228" t="s">
        <v>1481</v>
      </c>
      <c r="D1044" s="228" t="s">
        <v>351</v>
      </c>
      <c r="E1044" s="229" t="s">
        <v>1482</v>
      </c>
      <c r="F1044" s="230" t="s">
        <v>1483</v>
      </c>
      <c r="G1044" s="231" t="s">
        <v>422</v>
      </c>
      <c r="H1044" s="232">
        <v>23.969999999999999</v>
      </c>
      <c r="I1044" s="233"/>
      <c r="J1044" s="234">
        <f>ROUND(I1044*H1044,2)</f>
        <v>0</v>
      </c>
      <c r="K1044" s="230" t="s">
        <v>355</v>
      </c>
      <c r="L1044" s="44"/>
      <c r="M1044" s="235" t="s">
        <v>1</v>
      </c>
      <c r="N1044" s="236" t="s">
        <v>41</v>
      </c>
      <c r="O1044" s="91"/>
      <c r="P1044" s="237">
        <f>O1044*H1044</f>
        <v>0</v>
      </c>
      <c r="Q1044" s="237">
        <v>0</v>
      </c>
      <c r="R1044" s="237">
        <f>Q1044*H1044</f>
        <v>0</v>
      </c>
      <c r="S1044" s="237">
        <v>0</v>
      </c>
      <c r="T1044" s="238">
        <f>S1044*H1044</f>
        <v>0</v>
      </c>
      <c r="U1044" s="38"/>
      <c r="V1044" s="38"/>
      <c r="W1044" s="38"/>
      <c r="X1044" s="38"/>
      <c r="Y1044" s="38"/>
      <c r="Z1044" s="38"/>
      <c r="AA1044" s="38"/>
      <c r="AB1044" s="38"/>
      <c r="AC1044" s="38"/>
      <c r="AD1044" s="38"/>
      <c r="AE1044" s="38"/>
      <c r="AR1044" s="239" t="s">
        <v>439</v>
      </c>
      <c r="AT1044" s="239" t="s">
        <v>351</v>
      </c>
      <c r="AU1044" s="239" t="s">
        <v>85</v>
      </c>
      <c r="AY1044" s="17" t="s">
        <v>349</v>
      </c>
      <c r="BE1044" s="240">
        <f>IF(N1044="základní",J1044,0)</f>
        <v>0</v>
      </c>
      <c r="BF1044" s="240">
        <f>IF(N1044="snížená",J1044,0)</f>
        <v>0</v>
      </c>
      <c r="BG1044" s="240">
        <f>IF(N1044="zákl. přenesená",J1044,0)</f>
        <v>0</v>
      </c>
      <c r="BH1044" s="240">
        <f>IF(N1044="sníž. přenesená",J1044,0)</f>
        <v>0</v>
      </c>
      <c r="BI1044" s="240">
        <f>IF(N1044="nulová",J1044,0)</f>
        <v>0</v>
      </c>
      <c r="BJ1044" s="17" t="s">
        <v>83</v>
      </c>
      <c r="BK1044" s="240">
        <f>ROUND(I1044*H1044,2)</f>
        <v>0</v>
      </c>
      <c r="BL1044" s="17" t="s">
        <v>439</v>
      </c>
      <c r="BM1044" s="239" t="s">
        <v>1484</v>
      </c>
    </row>
    <row r="1045" s="14" customFormat="1">
      <c r="A1045" s="14"/>
      <c r="B1045" s="252"/>
      <c r="C1045" s="253"/>
      <c r="D1045" s="243" t="s">
        <v>358</v>
      </c>
      <c r="E1045" s="263" t="s">
        <v>1</v>
      </c>
      <c r="F1045" s="254" t="s">
        <v>1485</v>
      </c>
      <c r="G1045" s="253"/>
      <c r="H1045" s="256">
        <v>23.969999999999999</v>
      </c>
      <c r="I1045" s="257"/>
      <c r="J1045" s="253"/>
      <c r="K1045" s="253"/>
      <c r="L1045" s="258"/>
      <c r="M1045" s="259"/>
      <c r="N1045" s="260"/>
      <c r="O1045" s="260"/>
      <c r="P1045" s="260"/>
      <c r="Q1045" s="260"/>
      <c r="R1045" s="260"/>
      <c r="S1045" s="260"/>
      <c r="T1045" s="261"/>
      <c r="U1045" s="14"/>
      <c r="V1045" s="14"/>
      <c r="W1045" s="14"/>
      <c r="X1045" s="14"/>
      <c r="Y1045" s="14"/>
      <c r="Z1045" s="14"/>
      <c r="AA1045" s="14"/>
      <c r="AB1045" s="14"/>
      <c r="AC1045" s="14"/>
      <c r="AD1045" s="14"/>
      <c r="AE1045" s="14"/>
      <c r="AT1045" s="262" t="s">
        <v>358</v>
      </c>
      <c r="AU1045" s="262" t="s">
        <v>85</v>
      </c>
      <c r="AV1045" s="14" t="s">
        <v>85</v>
      </c>
      <c r="AW1045" s="14" t="s">
        <v>32</v>
      </c>
      <c r="AX1045" s="14" t="s">
        <v>76</v>
      </c>
      <c r="AY1045" s="262" t="s">
        <v>349</v>
      </c>
    </row>
    <row r="1046" s="15" customFormat="1">
      <c r="A1046" s="15"/>
      <c r="B1046" s="264"/>
      <c r="C1046" s="265"/>
      <c r="D1046" s="243" t="s">
        <v>358</v>
      </c>
      <c r="E1046" s="266" t="s">
        <v>1</v>
      </c>
      <c r="F1046" s="267" t="s">
        <v>377</v>
      </c>
      <c r="G1046" s="265"/>
      <c r="H1046" s="268">
        <v>23.969999999999999</v>
      </c>
      <c r="I1046" s="269"/>
      <c r="J1046" s="265"/>
      <c r="K1046" s="265"/>
      <c r="L1046" s="270"/>
      <c r="M1046" s="271"/>
      <c r="N1046" s="272"/>
      <c r="O1046" s="272"/>
      <c r="P1046" s="272"/>
      <c r="Q1046" s="272"/>
      <c r="R1046" s="272"/>
      <c r="S1046" s="272"/>
      <c r="T1046" s="273"/>
      <c r="U1046" s="15"/>
      <c r="V1046" s="15"/>
      <c r="W1046" s="15"/>
      <c r="X1046" s="15"/>
      <c r="Y1046" s="15"/>
      <c r="Z1046" s="15"/>
      <c r="AA1046" s="15"/>
      <c r="AB1046" s="15"/>
      <c r="AC1046" s="15"/>
      <c r="AD1046" s="15"/>
      <c r="AE1046" s="15"/>
      <c r="AT1046" s="274" t="s">
        <v>358</v>
      </c>
      <c r="AU1046" s="274" t="s">
        <v>85</v>
      </c>
      <c r="AV1046" s="15" t="s">
        <v>356</v>
      </c>
      <c r="AW1046" s="15" t="s">
        <v>32</v>
      </c>
      <c r="AX1046" s="15" t="s">
        <v>83</v>
      </c>
      <c r="AY1046" s="274" t="s">
        <v>349</v>
      </c>
    </row>
    <row r="1047" s="2" customFormat="1" ht="33" customHeight="1">
      <c r="A1047" s="38"/>
      <c r="B1047" s="39"/>
      <c r="C1047" s="228" t="s">
        <v>1486</v>
      </c>
      <c r="D1047" s="228" t="s">
        <v>351</v>
      </c>
      <c r="E1047" s="229" t="s">
        <v>1487</v>
      </c>
      <c r="F1047" s="230" t="s">
        <v>1488</v>
      </c>
      <c r="G1047" s="231" t="s">
        <v>354</v>
      </c>
      <c r="H1047" s="232">
        <v>25.699999999999999</v>
      </c>
      <c r="I1047" s="233"/>
      <c r="J1047" s="234">
        <f>ROUND(I1047*H1047,2)</f>
        <v>0</v>
      </c>
      <c r="K1047" s="230" t="s">
        <v>355</v>
      </c>
      <c r="L1047" s="44"/>
      <c r="M1047" s="235" t="s">
        <v>1</v>
      </c>
      <c r="N1047" s="236" t="s">
        <v>41</v>
      </c>
      <c r="O1047" s="91"/>
      <c r="P1047" s="237">
        <f>O1047*H1047</f>
        <v>0</v>
      </c>
      <c r="Q1047" s="237">
        <v>0.00022000000000000001</v>
      </c>
      <c r="R1047" s="237">
        <f>Q1047*H1047</f>
        <v>0.0056540000000000002</v>
      </c>
      <c r="S1047" s="237">
        <v>0</v>
      </c>
      <c r="T1047" s="238">
        <f>S1047*H1047</f>
        <v>0</v>
      </c>
      <c r="U1047" s="38"/>
      <c r="V1047" s="38"/>
      <c r="W1047" s="38"/>
      <c r="X1047" s="38"/>
      <c r="Y1047" s="38"/>
      <c r="Z1047" s="38"/>
      <c r="AA1047" s="38"/>
      <c r="AB1047" s="38"/>
      <c r="AC1047" s="38"/>
      <c r="AD1047" s="38"/>
      <c r="AE1047" s="38"/>
      <c r="AR1047" s="239" t="s">
        <v>439</v>
      </c>
      <c r="AT1047" s="239" t="s">
        <v>351</v>
      </c>
      <c r="AU1047" s="239" t="s">
        <v>85</v>
      </c>
      <c r="AY1047" s="17" t="s">
        <v>349</v>
      </c>
      <c r="BE1047" s="240">
        <f>IF(N1047="základní",J1047,0)</f>
        <v>0</v>
      </c>
      <c r="BF1047" s="240">
        <f>IF(N1047="snížená",J1047,0)</f>
        <v>0</v>
      </c>
      <c r="BG1047" s="240">
        <f>IF(N1047="zákl. přenesená",J1047,0)</f>
        <v>0</v>
      </c>
      <c r="BH1047" s="240">
        <f>IF(N1047="sníž. přenesená",J1047,0)</f>
        <v>0</v>
      </c>
      <c r="BI1047" s="240">
        <f>IF(N1047="nulová",J1047,0)</f>
        <v>0</v>
      </c>
      <c r="BJ1047" s="17" t="s">
        <v>83</v>
      </c>
      <c r="BK1047" s="240">
        <f>ROUND(I1047*H1047,2)</f>
        <v>0</v>
      </c>
      <c r="BL1047" s="17" t="s">
        <v>439</v>
      </c>
      <c r="BM1047" s="239" t="s">
        <v>1489</v>
      </c>
    </row>
    <row r="1048" s="13" customFormat="1">
      <c r="A1048" s="13"/>
      <c r="B1048" s="241"/>
      <c r="C1048" s="242"/>
      <c r="D1048" s="243" t="s">
        <v>358</v>
      </c>
      <c r="E1048" s="244" t="s">
        <v>1</v>
      </c>
      <c r="F1048" s="245" t="s">
        <v>1490</v>
      </c>
      <c r="G1048" s="242"/>
      <c r="H1048" s="244" t="s">
        <v>1</v>
      </c>
      <c r="I1048" s="246"/>
      <c r="J1048" s="242"/>
      <c r="K1048" s="242"/>
      <c r="L1048" s="247"/>
      <c r="M1048" s="248"/>
      <c r="N1048" s="249"/>
      <c r="O1048" s="249"/>
      <c r="P1048" s="249"/>
      <c r="Q1048" s="249"/>
      <c r="R1048" s="249"/>
      <c r="S1048" s="249"/>
      <c r="T1048" s="250"/>
      <c r="U1048" s="13"/>
      <c r="V1048" s="13"/>
      <c r="W1048" s="13"/>
      <c r="X1048" s="13"/>
      <c r="Y1048" s="13"/>
      <c r="Z1048" s="13"/>
      <c r="AA1048" s="13"/>
      <c r="AB1048" s="13"/>
      <c r="AC1048" s="13"/>
      <c r="AD1048" s="13"/>
      <c r="AE1048" s="13"/>
      <c r="AT1048" s="251" t="s">
        <v>358</v>
      </c>
      <c r="AU1048" s="251" t="s">
        <v>85</v>
      </c>
      <c r="AV1048" s="13" t="s">
        <v>83</v>
      </c>
      <c r="AW1048" s="13" t="s">
        <v>32</v>
      </c>
      <c r="AX1048" s="13" t="s">
        <v>76</v>
      </c>
      <c r="AY1048" s="251" t="s">
        <v>349</v>
      </c>
    </row>
    <row r="1049" s="14" customFormat="1">
      <c r="A1049" s="14"/>
      <c r="B1049" s="252"/>
      <c r="C1049" s="253"/>
      <c r="D1049" s="243" t="s">
        <v>358</v>
      </c>
      <c r="E1049" s="263" t="s">
        <v>1</v>
      </c>
      <c r="F1049" s="254" t="s">
        <v>1491</v>
      </c>
      <c r="G1049" s="253"/>
      <c r="H1049" s="256">
        <v>25.699999999999999</v>
      </c>
      <c r="I1049" s="257"/>
      <c r="J1049" s="253"/>
      <c r="K1049" s="253"/>
      <c r="L1049" s="258"/>
      <c r="M1049" s="259"/>
      <c r="N1049" s="260"/>
      <c r="O1049" s="260"/>
      <c r="P1049" s="260"/>
      <c r="Q1049" s="260"/>
      <c r="R1049" s="260"/>
      <c r="S1049" s="260"/>
      <c r="T1049" s="261"/>
      <c r="U1049" s="14"/>
      <c r="V1049" s="14"/>
      <c r="W1049" s="14"/>
      <c r="X1049" s="14"/>
      <c r="Y1049" s="14"/>
      <c r="Z1049" s="14"/>
      <c r="AA1049" s="14"/>
      <c r="AB1049" s="14"/>
      <c r="AC1049" s="14"/>
      <c r="AD1049" s="14"/>
      <c r="AE1049" s="14"/>
      <c r="AT1049" s="262" t="s">
        <v>358</v>
      </c>
      <c r="AU1049" s="262" t="s">
        <v>85</v>
      </c>
      <c r="AV1049" s="14" t="s">
        <v>85</v>
      </c>
      <c r="AW1049" s="14" t="s">
        <v>32</v>
      </c>
      <c r="AX1049" s="14" t="s">
        <v>76</v>
      </c>
      <c r="AY1049" s="262" t="s">
        <v>349</v>
      </c>
    </row>
    <row r="1050" s="15" customFormat="1">
      <c r="A1050" s="15"/>
      <c r="B1050" s="264"/>
      <c r="C1050" s="265"/>
      <c r="D1050" s="243" t="s">
        <v>358</v>
      </c>
      <c r="E1050" s="266" t="s">
        <v>1</v>
      </c>
      <c r="F1050" s="267" t="s">
        <v>377</v>
      </c>
      <c r="G1050" s="265"/>
      <c r="H1050" s="268">
        <v>25.699999999999999</v>
      </c>
      <c r="I1050" s="269"/>
      <c r="J1050" s="265"/>
      <c r="K1050" s="265"/>
      <c r="L1050" s="270"/>
      <c r="M1050" s="271"/>
      <c r="N1050" s="272"/>
      <c r="O1050" s="272"/>
      <c r="P1050" s="272"/>
      <c r="Q1050" s="272"/>
      <c r="R1050" s="272"/>
      <c r="S1050" s="272"/>
      <c r="T1050" s="273"/>
      <c r="U1050" s="15"/>
      <c r="V1050" s="15"/>
      <c r="W1050" s="15"/>
      <c r="X1050" s="15"/>
      <c r="Y1050" s="15"/>
      <c r="Z1050" s="15"/>
      <c r="AA1050" s="15"/>
      <c r="AB1050" s="15"/>
      <c r="AC1050" s="15"/>
      <c r="AD1050" s="15"/>
      <c r="AE1050" s="15"/>
      <c r="AT1050" s="274" t="s">
        <v>358</v>
      </c>
      <c r="AU1050" s="274" t="s">
        <v>85</v>
      </c>
      <c r="AV1050" s="15" t="s">
        <v>356</v>
      </c>
      <c r="AW1050" s="15" t="s">
        <v>32</v>
      </c>
      <c r="AX1050" s="15" t="s">
        <v>83</v>
      </c>
      <c r="AY1050" s="274" t="s">
        <v>349</v>
      </c>
    </row>
    <row r="1051" s="2" customFormat="1" ht="24.15" customHeight="1">
      <c r="A1051" s="38"/>
      <c r="B1051" s="39"/>
      <c r="C1051" s="275" t="s">
        <v>1492</v>
      </c>
      <c r="D1051" s="275" t="s">
        <v>419</v>
      </c>
      <c r="E1051" s="276" t="s">
        <v>1493</v>
      </c>
      <c r="F1051" s="277" t="s">
        <v>1494</v>
      </c>
      <c r="G1051" s="278" t="s">
        <v>354</v>
      </c>
      <c r="H1051" s="279">
        <v>25.699999999999999</v>
      </c>
      <c r="I1051" s="280"/>
      <c r="J1051" s="281">
        <f>ROUND(I1051*H1051,2)</f>
        <v>0</v>
      </c>
      <c r="K1051" s="277" t="s">
        <v>355</v>
      </c>
      <c r="L1051" s="282"/>
      <c r="M1051" s="283" t="s">
        <v>1</v>
      </c>
      <c r="N1051" s="284" t="s">
        <v>41</v>
      </c>
      <c r="O1051" s="91"/>
      <c r="P1051" s="237">
        <f>O1051*H1051</f>
        <v>0</v>
      </c>
      <c r="Q1051" s="237">
        <v>0.027</v>
      </c>
      <c r="R1051" s="237">
        <f>Q1051*H1051</f>
        <v>0.69389999999999996</v>
      </c>
      <c r="S1051" s="237">
        <v>0</v>
      </c>
      <c r="T1051" s="238">
        <f>S1051*H1051</f>
        <v>0</v>
      </c>
      <c r="U1051" s="38"/>
      <c r="V1051" s="38"/>
      <c r="W1051" s="38"/>
      <c r="X1051" s="38"/>
      <c r="Y1051" s="38"/>
      <c r="Z1051" s="38"/>
      <c r="AA1051" s="38"/>
      <c r="AB1051" s="38"/>
      <c r="AC1051" s="38"/>
      <c r="AD1051" s="38"/>
      <c r="AE1051" s="38"/>
      <c r="AR1051" s="239" t="s">
        <v>525</v>
      </c>
      <c r="AT1051" s="239" t="s">
        <v>419</v>
      </c>
      <c r="AU1051" s="239" t="s">
        <v>85</v>
      </c>
      <c r="AY1051" s="17" t="s">
        <v>349</v>
      </c>
      <c r="BE1051" s="240">
        <f>IF(N1051="základní",J1051,0)</f>
        <v>0</v>
      </c>
      <c r="BF1051" s="240">
        <f>IF(N1051="snížená",J1051,0)</f>
        <v>0</v>
      </c>
      <c r="BG1051" s="240">
        <f>IF(N1051="zákl. přenesená",J1051,0)</f>
        <v>0</v>
      </c>
      <c r="BH1051" s="240">
        <f>IF(N1051="sníž. přenesená",J1051,0)</f>
        <v>0</v>
      </c>
      <c r="BI1051" s="240">
        <f>IF(N1051="nulová",J1051,0)</f>
        <v>0</v>
      </c>
      <c r="BJ1051" s="17" t="s">
        <v>83</v>
      </c>
      <c r="BK1051" s="240">
        <f>ROUND(I1051*H1051,2)</f>
        <v>0</v>
      </c>
      <c r="BL1051" s="17" t="s">
        <v>439</v>
      </c>
      <c r="BM1051" s="239" t="s">
        <v>1495</v>
      </c>
    </row>
    <row r="1052" s="2" customFormat="1" ht="37.8" customHeight="1">
      <c r="A1052" s="38"/>
      <c r="B1052" s="39"/>
      <c r="C1052" s="228" t="s">
        <v>1496</v>
      </c>
      <c r="D1052" s="228" t="s">
        <v>351</v>
      </c>
      <c r="E1052" s="229" t="s">
        <v>1497</v>
      </c>
      <c r="F1052" s="230" t="s">
        <v>1498</v>
      </c>
      <c r="G1052" s="231" t="s">
        <v>354</v>
      </c>
      <c r="H1052" s="232">
        <v>40.259999999999998</v>
      </c>
      <c r="I1052" s="233"/>
      <c r="J1052" s="234">
        <f>ROUND(I1052*H1052,2)</f>
        <v>0</v>
      </c>
      <c r="K1052" s="230" t="s">
        <v>355</v>
      </c>
      <c r="L1052" s="44"/>
      <c r="M1052" s="235" t="s">
        <v>1</v>
      </c>
      <c r="N1052" s="236" t="s">
        <v>41</v>
      </c>
      <c r="O1052" s="91"/>
      <c r="P1052" s="237">
        <f>O1052*H1052</f>
        <v>0</v>
      </c>
      <c r="Q1052" s="237">
        <v>0.00059999999999999995</v>
      </c>
      <c r="R1052" s="237">
        <f>Q1052*H1052</f>
        <v>0.024155999999999997</v>
      </c>
      <c r="S1052" s="237">
        <v>0</v>
      </c>
      <c r="T1052" s="238">
        <f>S1052*H1052</f>
        <v>0</v>
      </c>
      <c r="U1052" s="38"/>
      <c r="V1052" s="38"/>
      <c r="W1052" s="38"/>
      <c r="X1052" s="38"/>
      <c r="Y1052" s="38"/>
      <c r="Z1052" s="38"/>
      <c r="AA1052" s="38"/>
      <c r="AB1052" s="38"/>
      <c r="AC1052" s="38"/>
      <c r="AD1052" s="38"/>
      <c r="AE1052" s="38"/>
      <c r="AR1052" s="239" t="s">
        <v>439</v>
      </c>
      <c r="AT1052" s="239" t="s">
        <v>351</v>
      </c>
      <c r="AU1052" s="239" t="s">
        <v>85</v>
      </c>
      <c r="AY1052" s="17" t="s">
        <v>349</v>
      </c>
      <c r="BE1052" s="240">
        <f>IF(N1052="základní",J1052,0)</f>
        <v>0</v>
      </c>
      <c r="BF1052" s="240">
        <f>IF(N1052="snížená",J1052,0)</f>
        <v>0</v>
      </c>
      <c r="BG1052" s="240">
        <f>IF(N1052="zákl. přenesená",J1052,0)</f>
        <v>0</v>
      </c>
      <c r="BH1052" s="240">
        <f>IF(N1052="sníž. přenesená",J1052,0)</f>
        <v>0</v>
      </c>
      <c r="BI1052" s="240">
        <f>IF(N1052="nulová",J1052,0)</f>
        <v>0</v>
      </c>
      <c r="BJ1052" s="17" t="s">
        <v>83</v>
      </c>
      <c r="BK1052" s="240">
        <f>ROUND(I1052*H1052,2)</f>
        <v>0</v>
      </c>
      <c r="BL1052" s="17" t="s">
        <v>439</v>
      </c>
      <c r="BM1052" s="239" t="s">
        <v>1499</v>
      </c>
    </row>
    <row r="1053" s="13" customFormat="1">
      <c r="A1053" s="13"/>
      <c r="B1053" s="241"/>
      <c r="C1053" s="242"/>
      <c r="D1053" s="243" t="s">
        <v>358</v>
      </c>
      <c r="E1053" s="244" t="s">
        <v>1</v>
      </c>
      <c r="F1053" s="245" t="s">
        <v>1500</v>
      </c>
      <c r="G1053" s="242"/>
      <c r="H1053" s="244" t="s">
        <v>1</v>
      </c>
      <c r="I1053" s="246"/>
      <c r="J1053" s="242"/>
      <c r="K1053" s="242"/>
      <c r="L1053" s="247"/>
      <c r="M1053" s="248"/>
      <c r="N1053" s="249"/>
      <c r="O1053" s="249"/>
      <c r="P1053" s="249"/>
      <c r="Q1053" s="249"/>
      <c r="R1053" s="249"/>
      <c r="S1053" s="249"/>
      <c r="T1053" s="250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T1053" s="251" t="s">
        <v>358</v>
      </c>
      <c r="AU1053" s="251" t="s">
        <v>85</v>
      </c>
      <c r="AV1053" s="13" t="s">
        <v>83</v>
      </c>
      <c r="AW1053" s="13" t="s">
        <v>32</v>
      </c>
      <c r="AX1053" s="13" t="s">
        <v>76</v>
      </c>
      <c r="AY1053" s="251" t="s">
        <v>349</v>
      </c>
    </row>
    <row r="1054" s="14" customFormat="1">
      <c r="A1054" s="14"/>
      <c r="B1054" s="252"/>
      <c r="C1054" s="253"/>
      <c r="D1054" s="243" t="s">
        <v>358</v>
      </c>
      <c r="E1054" s="263" t="s">
        <v>1</v>
      </c>
      <c r="F1054" s="254" t="s">
        <v>1501</v>
      </c>
      <c r="G1054" s="253"/>
      <c r="H1054" s="256">
        <v>1.3799999999999999</v>
      </c>
      <c r="I1054" s="257"/>
      <c r="J1054" s="253"/>
      <c r="K1054" s="253"/>
      <c r="L1054" s="258"/>
      <c r="M1054" s="259"/>
      <c r="N1054" s="260"/>
      <c r="O1054" s="260"/>
      <c r="P1054" s="260"/>
      <c r="Q1054" s="260"/>
      <c r="R1054" s="260"/>
      <c r="S1054" s="260"/>
      <c r="T1054" s="261"/>
      <c r="U1054" s="14"/>
      <c r="V1054" s="14"/>
      <c r="W1054" s="14"/>
      <c r="X1054" s="14"/>
      <c r="Y1054" s="14"/>
      <c r="Z1054" s="14"/>
      <c r="AA1054" s="14"/>
      <c r="AB1054" s="14"/>
      <c r="AC1054" s="14"/>
      <c r="AD1054" s="14"/>
      <c r="AE1054" s="14"/>
      <c r="AT1054" s="262" t="s">
        <v>358</v>
      </c>
      <c r="AU1054" s="262" t="s">
        <v>85</v>
      </c>
      <c r="AV1054" s="14" t="s">
        <v>85</v>
      </c>
      <c r="AW1054" s="14" t="s">
        <v>32</v>
      </c>
      <c r="AX1054" s="14" t="s">
        <v>76</v>
      </c>
      <c r="AY1054" s="262" t="s">
        <v>349</v>
      </c>
    </row>
    <row r="1055" s="13" customFormat="1">
      <c r="A1055" s="13"/>
      <c r="B1055" s="241"/>
      <c r="C1055" s="242"/>
      <c r="D1055" s="243" t="s">
        <v>358</v>
      </c>
      <c r="E1055" s="244" t="s">
        <v>1</v>
      </c>
      <c r="F1055" s="245" t="s">
        <v>1502</v>
      </c>
      <c r="G1055" s="242"/>
      <c r="H1055" s="244" t="s">
        <v>1</v>
      </c>
      <c r="I1055" s="246"/>
      <c r="J1055" s="242"/>
      <c r="K1055" s="242"/>
      <c r="L1055" s="247"/>
      <c r="M1055" s="248"/>
      <c r="N1055" s="249"/>
      <c r="O1055" s="249"/>
      <c r="P1055" s="249"/>
      <c r="Q1055" s="249"/>
      <c r="R1055" s="249"/>
      <c r="S1055" s="249"/>
      <c r="T1055" s="250"/>
      <c r="U1055" s="13"/>
      <c r="V1055" s="13"/>
      <c r="W1055" s="13"/>
      <c r="X1055" s="13"/>
      <c r="Y1055" s="13"/>
      <c r="Z1055" s="13"/>
      <c r="AA1055" s="13"/>
      <c r="AB1055" s="13"/>
      <c r="AC1055" s="13"/>
      <c r="AD1055" s="13"/>
      <c r="AE1055" s="13"/>
      <c r="AT1055" s="251" t="s">
        <v>358</v>
      </c>
      <c r="AU1055" s="251" t="s">
        <v>85</v>
      </c>
      <c r="AV1055" s="13" t="s">
        <v>83</v>
      </c>
      <c r="AW1055" s="13" t="s">
        <v>32</v>
      </c>
      <c r="AX1055" s="13" t="s">
        <v>76</v>
      </c>
      <c r="AY1055" s="251" t="s">
        <v>349</v>
      </c>
    </row>
    <row r="1056" s="14" customFormat="1">
      <c r="A1056" s="14"/>
      <c r="B1056" s="252"/>
      <c r="C1056" s="253"/>
      <c r="D1056" s="243" t="s">
        <v>358</v>
      </c>
      <c r="E1056" s="263" t="s">
        <v>1</v>
      </c>
      <c r="F1056" s="254" t="s">
        <v>1503</v>
      </c>
      <c r="G1056" s="253"/>
      <c r="H1056" s="256">
        <v>17.280000000000001</v>
      </c>
      <c r="I1056" s="257"/>
      <c r="J1056" s="253"/>
      <c r="K1056" s="253"/>
      <c r="L1056" s="258"/>
      <c r="M1056" s="259"/>
      <c r="N1056" s="260"/>
      <c r="O1056" s="260"/>
      <c r="P1056" s="260"/>
      <c r="Q1056" s="260"/>
      <c r="R1056" s="260"/>
      <c r="S1056" s="260"/>
      <c r="T1056" s="261"/>
      <c r="U1056" s="14"/>
      <c r="V1056" s="14"/>
      <c r="W1056" s="14"/>
      <c r="X1056" s="14"/>
      <c r="Y1056" s="14"/>
      <c r="Z1056" s="14"/>
      <c r="AA1056" s="14"/>
      <c r="AB1056" s="14"/>
      <c r="AC1056" s="14"/>
      <c r="AD1056" s="14"/>
      <c r="AE1056" s="14"/>
      <c r="AT1056" s="262" t="s">
        <v>358</v>
      </c>
      <c r="AU1056" s="262" t="s">
        <v>85</v>
      </c>
      <c r="AV1056" s="14" t="s">
        <v>85</v>
      </c>
      <c r="AW1056" s="14" t="s">
        <v>32</v>
      </c>
      <c r="AX1056" s="14" t="s">
        <v>76</v>
      </c>
      <c r="AY1056" s="262" t="s">
        <v>349</v>
      </c>
    </row>
    <row r="1057" s="13" customFormat="1">
      <c r="A1057" s="13"/>
      <c r="B1057" s="241"/>
      <c r="C1057" s="242"/>
      <c r="D1057" s="243" t="s">
        <v>358</v>
      </c>
      <c r="E1057" s="244" t="s">
        <v>1</v>
      </c>
      <c r="F1057" s="245" t="s">
        <v>1504</v>
      </c>
      <c r="G1057" s="242"/>
      <c r="H1057" s="244" t="s">
        <v>1</v>
      </c>
      <c r="I1057" s="246"/>
      <c r="J1057" s="242"/>
      <c r="K1057" s="242"/>
      <c r="L1057" s="247"/>
      <c r="M1057" s="248"/>
      <c r="N1057" s="249"/>
      <c r="O1057" s="249"/>
      <c r="P1057" s="249"/>
      <c r="Q1057" s="249"/>
      <c r="R1057" s="249"/>
      <c r="S1057" s="249"/>
      <c r="T1057" s="250"/>
      <c r="U1057" s="13"/>
      <c r="V1057" s="13"/>
      <c r="W1057" s="13"/>
      <c r="X1057" s="13"/>
      <c r="Y1057" s="13"/>
      <c r="Z1057" s="13"/>
      <c r="AA1057" s="13"/>
      <c r="AB1057" s="13"/>
      <c r="AC1057" s="13"/>
      <c r="AD1057" s="13"/>
      <c r="AE1057" s="13"/>
      <c r="AT1057" s="251" t="s">
        <v>358</v>
      </c>
      <c r="AU1057" s="251" t="s">
        <v>85</v>
      </c>
      <c r="AV1057" s="13" t="s">
        <v>83</v>
      </c>
      <c r="AW1057" s="13" t="s">
        <v>32</v>
      </c>
      <c r="AX1057" s="13" t="s">
        <v>76</v>
      </c>
      <c r="AY1057" s="251" t="s">
        <v>349</v>
      </c>
    </row>
    <row r="1058" s="14" customFormat="1">
      <c r="A1058" s="14"/>
      <c r="B1058" s="252"/>
      <c r="C1058" s="253"/>
      <c r="D1058" s="243" t="s">
        <v>358</v>
      </c>
      <c r="E1058" s="263" t="s">
        <v>1</v>
      </c>
      <c r="F1058" s="254" t="s">
        <v>1503</v>
      </c>
      <c r="G1058" s="253"/>
      <c r="H1058" s="256">
        <v>17.280000000000001</v>
      </c>
      <c r="I1058" s="257"/>
      <c r="J1058" s="253"/>
      <c r="K1058" s="253"/>
      <c r="L1058" s="258"/>
      <c r="M1058" s="259"/>
      <c r="N1058" s="260"/>
      <c r="O1058" s="260"/>
      <c r="P1058" s="260"/>
      <c r="Q1058" s="260"/>
      <c r="R1058" s="260"/>
      <c r="S1058" s="260"/>
      <c r="T1058" s="261"/>
      <c r="U1058" s="14"/>
      <c r="V1058" s="14"/>
      <c r="W1058" s="14"/>
      <c r="X1058" s="14"/>
      <c r="Y1058" s="14"/>
      <c r="Z1058" s="14"/>
      <c r="AA1058" s="14"/>
      <c r="AB1058" s="14"/>
      <c r="AC1058" s="14"/>
      <c r="AD1058" s="14"/>
      <c r="AE1058" s="14"/>
      <c r="AT1058" s="262" t="s">
        <v>358</v>
      </c>
      <c r="AU1058" s="262" t="s">
        <v>85</v>
      </c>
      <c r="AV1058" s="14" t="s">
        <v>85</v>
      </c>
      <c r="AW1058" s="14" t="s">
        <v>32</v>
      </c>
      <c r="AX1058" s="14" t="s">
        <v>76</v>
      </c>
      <c r="AY1058" s="262" t="s">
        <v>349</v>
      </c>
    </row>
    <row r="1059" s="13" customFormat="1">
      <c r="A1059" s="13"/>
      <c r="B1059" s="241"/>
      <c r="C1059" s="242"/>
      <c r="D1059" s="243" t="s">
        <v>358</v>
      </c>
      <c r="E1059" s="244" t="s">
        <v>1</v>
      </c>
      <c r="F1059" s="245" t="s">
        <v>1505</v>
      </c>
      <c r="G1059" s="242"/>
      <c r="H1059" s="244" t="s">
        <v>1</v>
      </c>
      <c r="I1059" s="246"/>
      <c r="J1059" s="242"/>
      <c r="K1059" s="242"/>
      <c r="L1059" s="247"/>
      <c r="M1059" s="248"/>
      <c r="N1059" s="249"/>
      <c r="O1059" s="249"/>
      <c r="P1059" s="249"/>
      <c r="Q1059" s="249"/>
      <c r="R1059" s="249"/>
      <c r="S1059" s="249"/>
      <c r="T1059" s="250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T1059" s="251" t="s">
        <v>358</v>
      </c>
      <c r="AU1059" s="251" t="s">
        <v>85</v>
      </c>
      <c r="AV1059" s="13" t="s">
        <v>83</v>
      </c>
      <c r="AW1059" s="13" t="s">
        <v>32</v>
      </c>
      <c r="AX1059" s="13" t="s">
        <v>76</v>
      </c>
      <c r="AY1059" s="251" t="s">
        <v>349</v>
      </c>
    </row>
    <row r="1060" s="14" customFormat="1">
      <c r="A1060" s="14"/>
      <c r="B1060" s="252"/>
      <c r="C1060" s="253"/>
      <c r="D1060" s="243" t="s">
        <v>358</v>
      </c>
      <c r="E1060" s="263" t="s">
        <v>1</v>
      </c>
      <c r="F1060" s="254" t="s">
        <v>1506</v>
      </c>
      <c r="G1060" s="253"/>
      <c r="H1060" s="256">
        <v>1.44</v>
      </c>
      <c r="I1060" s="257"/>
      <c r="J1060" s="253"/>
      <c r="K1060" s="253"/>
      <c r="L1060" s="258"/>
      <c r="M1060" s="259"/>
      <c r="N1060" s="260"/>
      <c r="O1060" s="260"/>
      <c r="P1060" s="260"/>
      <c r="Q1060" s="260"/>
      <c r="R1060" s="260"/>
      <c r="S1060" s="260"/>
      <c r="T1060" s="261"/>
      <c r="U1060" s="14"/>
      <c r="V1060" s="14"/>
      <c r="W1060" s="14"/>
      <c r="X1060" s="14"/>
      <c r="Y1060" s="14"/>
      <c r="Z1060" s="14"/>
      <c r="AA1060" s="14"/>
      <c r="AB1060" s="14"/>
      <c r="AC1060" s="14"/>
      <c r="AD1060" s="14"/>
      <c r="AE1060" s="14"/>
      <c r="AT1060" s="262" t="s">
        <v>358</v>
      </c>
      <c r="AU1060" s="262" t="s">
        <v>85</v>
      </c>
      <c r="AV1060" s="14" t="s">
        <v>85</v>
      </c>
      <c r="AW1060" s="14" t="s">
        <v>32</v>
      </c>
      <c r="AX1060" s="14" t="s">
        <v>76</v>
      </c>
      <c r="AY1060" s="262" t="s">
        <v>349</v>
      </c>
    </row>
    <row r="1061" s="13" customFormat="1">
      <c r="A1061" s="13"/>
      <c r="B1061" s="241"/>
      <c r="C1061" s="242"/>
      <c r="D1061" s="243" t="s">
        <v>358</v>
      </c>
      <c r="E1061" s="244" t="s">
        <v>1</v>
      </c>
      <c r="F1061" s="245" t="s">
        <v>1507</v>
      </c>
      <c r="G1061" s="242"/>
      <c r="H1061" s="244" t="s">
        <v>1</v>
      </c>
      <c r="I1061" s="246"/>
      <c r="J1061" s="242"/>
      <c r="K1061" s="242"/>
      <c r="L1061" s="247"/>
      <c r="M1061" s="248"/>
      <c r="N1061" s="249"/>
      <c r="O1061" s="249"/>
      <c r="P1061" s="249"/>
      <c r="Q1061" s="249"/>
      <c r="R1061" s="249"/>
      <c r="S1061" s="249"/>
      <c r="T1061" s="250"/>
      <c r="U1061" s="13"/>
      <c r="V1061" s="13"/>
      <c r="W1061" s="13"/>
      <c r="X1061" s="13"/>
      <c r="Y1061" s="13"/>
      <c r="Z1061" s="13"/>
      <c r="AA1061" s="13"/>
      <c r="AB1061" s="13"/>
      <c r="AC1061" s="13"/>
      <c r="AD1061" s="13"/>
      <c r="AE1061" s="13"/>
      <c r="AT1061" s="251" t="s">
        <v>358</v>
      </c>
      <c r="AU1061" s="251" t="s">
        <v>85</v>
      </c>
      <c r="AV1061" s="13" t="s">
        <v>83</v>
      </c>
      <c r="AW1061" s="13" t="s">
        <v>32</v>
      </c>
      <c r="AX1061" s="13" t="s">
        <v>76</v>
      </c>
      <c r="AY1061" s="251" t="s">
        <v>349</v>
      </c>
    </row>
    <row r="1062" s="14" customFormat="1">
      <c r="A1062" s="14"/>
      <c r="B1062" s="252"/>
      <c r="C1062" s="253"/>
      <c r="D1062" s="243" t="s">
        <v>358</v>
      </c>
      <c r="E1062" s="263" t="s">
        <v>1</v>
      </c>
      <c r="F1062" s="254" t="s">
        <v>1508</v>
      </c>
      <c r="G1062" s="253"/>
      <c r="H1062" s="256">
        <v>2.8799999999999999</v>
      </c>
      <c r="I1062" s="257"/>
      <c r="J1062" s="253"/>
      <c r="K1062" s="253"/>
      <c r="L1062" s="258"/>
      <c r="M1062" s="259"/>
      <c r="N1062" s="260"/>
      <c r="O1062" s="260"/>
      <c r="P1062" s="260"/>
      <c r="Q1062" s="260"/>
      <c r="R1062" s="260"/>
      <c r="S1062" s="260"/>
      <c r="T1062" s="261"/>
      <c r="U1062" s="14"/>
      <c r="V1062" s="14"/>
      <c r="W1062" s="14"/>
      <c r="X1062" s="14"/>
      <c r="Y1062" s="14"/>
      <c r="Z1062" s="14"/>
      <c r="AA1062" s="14"/>
      <c r="AB1062" s="14"/>
      <c r="AC1062" s="14"/>
      <c r="AD1062" s="14"/>
      <c r="AE1062" s="14"/>
      <c r="AT1062" s="262" t="s">
        <v>358</v>
      </c>
      <c r="AU1062" s="262" t="s">
        <v>85</v>
      </c>
      <c r="AV1062" s="14" t="s">
        <v>85</v>
      </c>
      <c r="AW1062" s="14" t="s">
        <v>32</v>
      </c>
      <c r="AX1062" s="14" t="s">
        <v>76</v>
      </c>
      <c r="AY1062" s="262" t="s">
        <v>349</v>
      </c>
    </row>
    <row r="1063" s="15" customFormat="1">
      <c r="A1063" s="15"/>
      <c r="B1063" s="264"/>
      <c r="C1063" s="265"/>
      <c r="D1063" s="243" t="s">
        <v>358</v>
      </c>
      <c r="E1063" s="266" t="s">
        <v>1</v>
      </c>
      <c r="F1063" s="267" t="s">
        <v>377</v>
      </c>
      <c r="G1063" s="265"/>
      <c r="H1063" s="268">
        <v>40.259999999999998</v>
      </c>
      <c r="I1063" s="269"/>
      <c r="J1063" s="265"/>
      <c r="K1063" s="265"/>
      <c r="L1063" s="270"/>
      <c r="M1063" s="271"/>
      <c r="N1063" s="272"/>
      <c r="O1063" s="272"/>
      <c r="P1063" s="272"/>
      <c r="Q1063" s="272"/>
      <c r="R1063" s="272"/>
      <c r="S1063" s="272"/>
      <c r="T1063" s="273"/>
      <c r="U1063" s="15"/>
      <c r="V1063" s="15"/>
      <c r="W1063" s="15"/>
      <c r="X1063" s="15"/>
      <c r="Y1063" s="15"/>
      <c r="Z1063" s="15"/>
      <c r="AA1063" s="15"/>
      <c r="AB1063" s="15"/>
      <c r="AC1063" s="15"/>
      <c r="AD1063" s="15"/>
      <c r="AE1063" s="15"/>
      <c r="AT1063" s="274" t="s">
        <v>358</v>
      </c>
      <c r="AU1063" s="274" t="s">
        <v>85</v>
      </c>
      <c r="AV1063" s="15" t="s">
        <v>356</v>
      </c>
      <c r="AW1063" s="15" t="s">
        <v>32</v>
      </c>
      <c r="AX1063" s="15" t="s">
        <v>83</v>
      </c>
      <c r="AY1063" s="274" t="s">
        <v>349</v>
      </c>
    </row>
    <row r="1064" s="2" customFormat="1" ht="24.15" customHeight="1">
      <c r="A1064" s="38"/>
      <c r="B1064" s="39"/>
      <c r="C1064" s="275" t="s">
        <v>1509</v>
      </c>
      <c r="D1064" s="275" t="s">
        <v>419</v>
      </c>
      <c r="E1064" s="276" t="s">
        <v>1510</v>
      </c>
      <c r="F1064" s="277" t="s">
        <v>1511</v>
      </c>
      <c r="G1064" s="278" t="s">
        <v>354</v>
      </c>
      <c r="H1064" s="279">
        <v>40.259999999999998</v>
      </c>
      <c r="I1064" s="280"/>
      <c r="J1064" s="281">
        <f>ROUND(I1064*H1064,2)</f>
        <v>0</v>
      </c>
      <c r="K1064" s="277" t="s">
        <v>355</v>
      </c>
      <c r="L1064" s="282"/>
      <c r="M1064" s="283" t="s">
        <v>1</v>
      </c>
      <c r="N1064" s="284" t="s">
        <v>41</v>
      </c>
      <c r="O1064" s="91"/>
      <c r="P1064" s="237">
        <f>O1064*H1064</f>
        <v>0</v>
      </c>
      <c r="Q1064" s="237">
        <v>0.027799999999999998</v>
      </c>
      <c r="R1064" s="237">
        <f>Q1064*H1064</f>
        <v>1.1192279999999999</v>
      </c>
      <c r="S1064" s="237">
        <v>0</v>
      </c>
      <c r="T1064" s="238">
        <f>S1064*H1064</f>
        <v>0</v>
      </c>
      <c r="U1064" s="38"/>
      <c r="V1064" s="38"/>
      <c r="W1064" s="38"/>
      <c r="X1064" s="38"/>
      <c r="Y1064" s="38"/>
      <c r="Z1064" s="38"/>
      <c r="AA1064" s="38"/>
      <c r="AB1064" s="38"/>
      <c r="AC1064" s="38"/>
      <c r="AD1064" s="38"/>
      <c r="AE1064" s="38"/>
      <c r="AR1064" s="239" t="s">
        <v>525</v>
      </c>
      <c r="AT1064" s="239" t="s">
        <v>419</v>
      </c>
      <c r="AU1064" s="239" t="s">
        <v>85</v>
      </c>
      <c r="AY1064" s="17" t="s">
        <v>349</v>
      </c>
      <c r="BE1064" s="240">
        <f>IF(N1064="základní",J1064,0)</f>
        <v>0</v>
      </c>
      <c r="BF1064" s="240">
        <f>IF(N1064="snížená",J1064,0)</f>
        <v>0</v>
      </c>
      <c r="BG1064" s="240">
        <f>IF(N1064="zákl. přenesená",J1064,0)</f>
        <v>0</v>
      </c>
      <c r="BH1064" s="240">
        <f>IF(N1064="sníž. přenesená",J1064,0)</f>
        <v>0</v>
      </c>
      <c r="BI1064" s="240">
        <f>IF(N1064="nulová",J1064,0)</f>
        <v>0</v>
      </c>
      <c r="BJ1064" s="17" t="s">
        <v>83</v>
      </c>
      <c r="BK1064" s="240">
        <f>ROUND(I1064*H1064,2)</f>
        <v>0</v>
      </c>
      <c r="BL1064" s="17" t="s">
        <v>439</v>
      </c>
      <c r="BM1064" s="239" t="s">
        <v>1512</v>
      </c>
    </row>
    <row r="1065" s="2" customFormat="1" ht="37.8" customHeight="1">
      <c r="A1065" s="38"/>
      <c r="B1065" s="39"/>
      <c r="C1065" s="228" t="s">
        <v>1513</v>
      </c>
      <c r="D1065" s="228" t="s">
        <v>351</v>
      </c>
      <c r="E1065" s="229" t="s">
        <v>1514</v>
      </c>
      <c r="F1065" s="230" t="s">
        <v>1515</v>
      </c>
      <c r="G1065" s="231" t="s">
        <v>354</v>
      </c>
      <c r="H1065" s="232">
        <v>8.4000000000000004</v>
      </c>
      <c r="I1065" s="233"/>
      <c r="J1065" s="234">
        <f>ROUND(I1065*H1065,2)</f>
        <v>0</v>
      </c>
      <c r="K1065" s="230" t="s">
        <v>355</v>
      </c>
      <c r="L1065" s="44"/>
      <c r="M1065" s="235" t="s">
        <v>1</v>
      </c>
      <c r="N1065" s="236" t="s">
        <v>41</v>
      </c>
      <c r="O1065" s="91"/>
      <c r="P1065" s="237">
        <f>O1065*H1065</f>
        <v>0</v>
      </c>
      <c r="Q1065" s="237">
        <v>0.00040999999999999999</v>
      </c>
      <c r="R1065" s="237">
        <f>Q1065*H1065</f>
        <v>0.003444</v>
      </c>
      <c r="S1065" s="237">
        <v>0</v>
      </c>
      <c r="T1065" s="238">
        <f>S1065*H1065</f>
        <v>0</v>
      </c>
      <c r="U1065" s="38"/>
      <c r="V1065" s="38"/>
      <c r="W1065" s="38"/>
      <c r="X1065" s="38"/>
      <c r="Y1065" s="38"/>
      <c r="Z1065" s="38"/>
      <c r="AA1065" s="38"/>
      <c r="AB1065" s="38"/>
      <c r="AC1065" s="38"/>
      <c r="AD1065" s="38"/>
      <c r="AE1065" s="38"/>
      <c r="AR1065" s="239" t="s">
        <v>439</v>
      </c>
      <c r="AT1065" s="239" t="s">
        <v>351</v>
      </c>
      <c r="AU1065" s="239" t="s">
        <v>85</v>
      </c>
      <c r="AY1065" s="17" t="s">
        <v>349</v>
      </c>
      <c r="BE1065" s="240">
        <f>IF(N1065="základní",J1065,0)</f>
        <v>0</v>
      </c>
      <c r="BF1065" s="240">
        <f>IF(N1065="snížená",J1065,0)</f>
        <v>0</v>
      </c>
      <c r="BG1065" s="240">
        <f>IF(N1065="zákl. přenesená",J1065,0)</f>
        <v>0</v>
      </c>
      <c r="BH1065" s="240">
        <f>IF(N1065="sníž. přenesená",J1065,0)</f>
        <v>0</v>
      </c>
      <c r="BI1065" s="240">
        <f>IF(N1065="nulová",J1065,0)</f>
        <v>0</v>
      </c>
      <c r="BJ1065" s="17" t="s">
        <v>83</v>
      </c>
      <c r="BK1065" s="240">
        <f>ROUND(I1065*H1065,2)</f>
        <v>0</v>
      </c>
      <c r="BL1065" s="17" t="s">
        <v>439</v>
      </c>
      <c r="BM1065" s="239" t="s">
        <v>1516</v>
      </c>
    </row>
    <row r="1066" s="13" customFormat="1">
      <c r="A1066" s="13"/>
      <c r="B1066" s="241"/>
      <c r="C1066" s="242"/>
      <c r="D1066" s="243" t="s">
        <v>358</v>
      </c>
      <c r="E1066" s="244" t="s">
        <v>1</v>
      </c>
      <c r="F1066" s="245" t="s">
        <v>1517</v>
      </c>
      <c r="G1066" s="242"/>
      <c r="H1066" s="244" t="s">
        <v>1</v>
      </c>
      <c r="I1066" s="246"/>
      <c r="J1066" s="242"/>
      <c r="K1066" s="242"/>
      <c r="L1066" s="247"/>
      <c r="M1066" s="248"/>
      <c r="N1066" s="249"/>
      <c r="O1066" s="249"/>
      <c r="P1066" s="249"/>
      <c r="Q1066" s="249"/>
      <c r="R1066" s="249"/>
      <c r="S1066" s="249"/>
      <c r="T1066" s="250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T1066" s="251" t="s">
        <v>358</v>
      </c>
      <c r="AU1066" s="251" t="s">
        <v>85</v>
      </c>
      <c r="AV1066" s="13" t="s">
        <v>83</v>
      </c>
      <c r="AW1066" s="13" t="s">
        <v>32</v>
      </c>
      <c r="AX1066" s="13" t="s">
        <v>76</v>
      </c>
      <c r="AY1066" s="251" t="s">
        <v>349</v>
      </c>
    </row>
    <row r="1067" s="14" customFormat="1">
      <c r="A1067" s="14"/>
      <c r="B1067" s="252"/>
      <c r="C1067" s="253"/>
      <c r="D1067" s="243" t="s">
        <v>358</v>
      </c>
      <c r="E1067" s="263" t="s">
        <v>1</v>
      </c>
      <c r="F1067" s="254" t="s">
        <v>1518</v>
      </c>
      <c r="G1067" s="253"/>
      <c r="H1067" s="256">
        <v>8.4000000000000004</v>
      </c>
      <c r="I1067" s="257"/>
      <c r="J1067" s="253"/>
      <c r="K1067" s="253"/>
      <c r="L1067" s="258"/>
      <c r="M1067" s="259"/>
      <c r="N1067" s="260"/>
      <c r="O1067" s="260"/>
      <c r="P1067" s="260"/>
      <c r="Q1067" s="260"/>
      <c r="R1067" s="260"/>
      <c r="S1067" s="260"/>
      <c r="T1067" s="261"/>
      <c r="U1067" s="14"/>
      <c r="V1067" s="14"/>
      <c r="W1067" s="14"/>
      <c r="X1067" s="14"/>
      <c r="Y1067" s="14"/>
      <c r="Z1067" s="14"/>
      <c r="AA1067" s="14"/>
      <c r="AB1067" s="14"/>
      <c r="AC1067" s="14"/>
      <c r="AD1067" s="14"/>
      <c r="AE1067" s="14"/>
      <c r="AT1067" s="262" t="s">
        <v>358</v>
      </c>
      <c r="AU1067" s="262" t="s">
        <v>85</v>
      </c>
      <c r="AV1067" s="14" t="s">
        <v>85</v>
      </c>
      <c r="AW1067" s="14" t="s">
        <v>32</v>
      </c>
      <c r="AX1067" s="14" t="s">
        <v>76</v>
      </c>
      <c r="AY1067" s="262" t="s">
        <v>349</v>
      </c>
    </row>
    <row r="1068" s="15" customFormat="1">
      <c r="A1068" s="15"/>
      <c r="B1068" s="264"/>
      <c r="C1068" s="265"/>
      <c r="D1068" s="243" t="s">
        <v>358</v>
      </c>
      <c r="E1068" s="266" t="s">
        <v>1</v>
      </c>
      <c r="F1068" s="267" t="s">
        <v>377</v>
      </c>
      <c r="G1068" s="265"/>
      <c r="H1068" s="268">
        <v>8.4000000000000004</v>
      </c>
      <c r="I1068" s="269"/>
      <c r="J1068" s="265"/>
      <c r="K1068" s="265"/>
      <c r="L1068" s="270"/>
      <c r="M1068" s="271"/>
      <c r="N1068" s="272"/>
      <c r="O1068" s="272"/>
      <c r="P1068" s="272"/>
      <c r="Q1068" s="272"/>
      <c r="R1068" s="272"/>
      <c r="S1068" s="272"/>
      <c r="T1068" s="273"/>
      <c r="U1068" s="15"/>
      <c r="V1068" s="15"/>
      <c r="W1068" s="15"/>
      <c r="X1068" s="15"/>
      <c r="Y1068" s="15"/>
      <c r="Z1068" s="15"/>
      <c r="AA1068" s="15"/>
      <c r="AB1068" s="15"/>
      <c r="AC1068" s="15"/>
      <c r="AD1068" s="15"/>
      <c r="AE1068" s="15"/>
      <c r="AT1068" s="274" t="s">
        <v>358</v>
      </c>
      <c r="AU1068" s="274" t="s">
        <v>85</v>
      </c>
      <c r="AV1068" s="15" t="s">
        <v>356</v>
      </c>
      <c r="AW1068" s="15" t="s">
        <v>32</v>
      </c>
      <c r="AX1068" s="15" t="s">
        <v>83</v>
      </c>
      <c r="AY1068" s="274" t="s">
        <v>349</v>
      </c>
    </row>
    <row r="1069" s="2" customFormat="1" ht="24.15" customHeight="1">
      <c r="A1069" s="38"/>
      <c r="B1069" s="39"/>
      <c r="C1069" s="275" t="s">
        <v>1519</v>
      </c>
      <c r="D1069" s="275" t="s">
        <v>419</v>
      </c>
      <c r="E1069" s="276" t="s">
        <v>1510</v>
      </c>
      <c r="F1069" s="277" t="s">
        <v>1511</v>
      </c>
      <c r="G1069" s="278" t="s">
        <v>354</v>
      </c>
      <c r="H1069" s="279">
        <v>8.4000000000000004</v>
      </c>
      <c r="I1069" s="280"/>
      <c r="J1069" s="281">
        <f>ROUND(I1069*H1069,2)</f>
        <v>0</v>
      </c>
      <c r="K1069" s="277" t="s">
        <v>355</v>
      </c>
      <c r="L1069" s="282"/>
      <c r="M1069" s="283" t="s">
        <v>1</v>
      </c>
      <c r="N1069" s="284" t="s">
        <v>41</v>
      </c>
      <c r="O1069" s="91"/>
      <c r="P1069" s="237">
        <f>O1069*H1069</f>
        <v>0</v>
      </c>
      <c r="Q1069" s="237">
        <v>0.027799999999999998</v>
      </c>
      <c r="R1069" s="237">
        <f>Q1069*H1069</f>
        <v>0.23352000000000001</v>
      </c>
      <c r="S1069" s="237">
        <v>0</v>
      </c>
      <c r="T1069" s="238">
        <f>S1069*H1069</f>
        <v>0</v>
      </c>
      <c r="U1069" s="38"/>
      <c r="V1069" s="38"/>
      <c r="W1069" s="38"/>
      <c r="X1069" s="38"/>
      <c r="Y1069" s="38"/>
      <c r="Z1069" s="38"/>
      <c r="AA1069" s="38"/>
      <c r="AB1069" s="38"/>
      <c r="AC1069" s="38"/>
      <c r="AD1069" s="38"/>
      <c r="AE1069" s="38"/>
      <c r="AR1069" s="239" t="s">
        <v>525</v>
      </c>
      <c r="AT1069" s="239" t="s">
        <v>419</v>
      </c>
      <c r="AU1069" s="239" t="s">
        <v>85</v>
      </c>
      <c r="AY1069" s="17" t="s">
        <v>349</v>
      </c>
      <c r="BE1069" s="240">
        <f>IF(N1069="základní",J1069,0)</f>
        <v>0</v>
      </c>
      <c r="BF1069" s="240">
        <f>IF(N1069="snížená",J1069,0)</f>
        <v>0</v>
      </c>
      <c r="BG1069" s="240">
        <f>IF(N1069="zákl. přenesená",J1069,0)</f>
        <v>0</v>
      </c>
      <c r="BH1069" s="240">
        <f>IF(N1069="sníž. přenesená",J1069,0)</f>
        <v>0</v>
      </c>
      <c r="BI1069" s="240">
        <f>IF(N1069="nulová",J1069,0)</f>
        <v>0</v>
      </c>
      <c r="BJ1069" s="17" t="s">
        <v>83</v>
      </c>
      <c r="BK1069" s="240">
        <f>ROUND(I1069*H1069,2)</f>
        <v>0</v>
      </c>
      <c r="BL1069" s="17" t="s">
        <v>439</v>
      </c>
      <c r="BM1069" s="239" t="s">
        <v>1520</v>
      </c>
    </row>
    <row r="1070" s="2" customFormat="1" ht="24.15" customHeight="1">
      <c r="A1070" s="38"/>
      <c r="B1070" s="39"/>
      <c r="C1070" s="228" t="s">
        <v>1521</v>
      </c>
      <c r="D1070" s="228" t="s">
        <v>351</v>
      </c>
      <c r="E1070" s="229" t="s">
        <v>1522</v>
      </c>
      <c r="F1070" s="230" t="s">
        <v>1523</v>
      </c>
      <c r="G1070" s="231" t="s">
        <v>422</v>
      </c>
      <c r="H1070" s="232">
        <v>264.06099999999998</v>
      </c>
      <c r="I1070" s="233"/>
      <c r="J1070" s="234">
        <f>ROUND(I1070*H1070,2)</f>
        <v>0</v>
      </c>
      <c r="K1070" s="230" t="s">
        <v>355</v>
      </c>
      <c r="L1070" s="44"/>
      <c r="M1070" s="235" t="s">
        <v>1</v>
      </c>
      <c r="N1070" s="236" t="s">
        <v>41</v>
      </c>
      <c r="O1070" s="91"/>
      <c r="P1070" s="237">
        <f>O1070*H1070</f>
        <v>0</v>
      </c>
      <c r="Q1070" s="237">
        <v>6.0000000000000002E-05</v>
      </c>
      <c r="R1070" s="237">
        <f>Q1070*H1070</f>
        <v>0.015843659999999999</v>
      </c>
      <c r="S1070" s="237">
        <v>0</v>
      </c>
      <c r="T1070" s="238">
        <f>S1070*H1070</f>
        <v>0</v>
      </c>
      <c r="U1070" s="38"/>
      <c r="V1070" s="38"/>
      <c r="W1070" s="38"/>
      <c r="X1070" s="38"/>
      <c r="Y1070" s="38"/>
      <c r="Z1070" s="38"/>
      <c r="AA1070" s="38"/>
      <c r="AB1070" s="38"/>
      <c r="AC1070" s="38"/>
      <c r="AD1070" s="38"/>
      <c r="AE1070" s="38"/>
      <c r="AR1070" s="239" t="s">
        <v>439</v>
      </c>
      <c r="AT1070" s="239" t="s">
        <v>351</v>
      </c>
      <c r="AU1070" s="239" t="s">
        <v>85</v>
      </c>
      <c r="AY1070" s="17" t="s">
        <v>349</v>
      </c>
      <c r="BE1070" s="240">
        <f>IF(N1070="základní",J1070,0)</f>
        <v>0</v>
      </c>
      <c r="BF1070" s="240">
        <f>IF(N1070="snížená",J1070,0)</f>
        <v>0</v>
      </c>
      <c r="BG1070" s="240">
        <f>IF(N1070="zákl. přenesená",J1070,0)</f>
        <v>0</v>
      </c>
      <c r="BH1070" s="240">
        <f>IF(N1070="sníž. přenesená",J1070,0)</f>
        <v>0</v>
      </c>
      <c r="BI1070" s="240">
        <f>IF(N1070="nulová",J1070,0)</f>
        <v>0</v>
      </c>
      <c r="BJ1070" s="17" t="s">
        <v>83</v>
      </c>
      <c r="BK1070" s="240">
        <f>ROUND(I1070*H1070,2)</f>
        <v>0</v>
      </c>
      <c r="BL1070" s="17" t="s">
        <v>439</v>
      </c>
      <c r="BM1070" s="239" t="s">
        <v>1524</v>
      </c>
    </row>
    <row r="1071" s="13" customFormat="1">
      <c r="A1071" s="13"/>
      <c r="B1071" s="241"/>
      <c r="C1071" s="242"/>
      <c r="D1071" s="243" t="s">
        <v>358</v>
      </c>
      <c r="E1071" s="244" t="s">
        <v>1</v>
      </c>
      <c r="F1071" s="245" t="s">
        <v>359</v>
      </c>
      <c r="G1071" s="242"/>
      <c r="H1071" s="244" t="s">
        <v>1</v>
      </c>
      <c r="I1071" s="246"/>
      <c r="J1071" s="242"/>
      <c r="K1071" s="242"/>
      <c r="L1071" s="247"/>
      <c r="M1071" s="248"/>
      <c r="N1071" s="249"/>
      <c r="O1071" s="249"/>
      <c r="P1071" s="249"/>
      <c r="Q1071" s="249"/>
      <c r="R1071" s="249"/>
      <c r="S1071" s="249"/>
      <c r="T1071" s="250"/>
      <c r="U1071" s="13"/>
      <c r="V1071" s="13"/>
      <c r="W1071" s="13"/>
      <c r="X1071" s="13"/>
      <c r="Y1071" s="13"/>
      <c r="Z1071" s="13"/>
      <c r="AA1071" s="13"/>
      <c r="AB1071" s="13"/>
      <c r="AC1071" s="13"/>
      <c r="AD1071" s="13"/>
      <c r="AE1071" s="13"/>
      <c r="AT1071" s="251" t="s">
        <v>358</v>
      </c>
      <c r="AU1071" s="251" t="s">
        <v>85</v>
      </c>
      <c r="AV1071" s="13" t="s">
        <v>83</v>
      </c>
      <c r="AW1071" s="13" t="s">
        <v>32</v>
      </c>
      <c r="AX1071" s="13" t="s">
        <v>76</v>
      </c>
      <c r="AY1071" s="251" t="s">
        <v>349</v>
      </c>
    </row>
    <row r="1072" s="13" customFormat="1">
      <c r="A1072" s="13"/>
      <c r="B1072" s="241"/>
      <c r="C1072" s="242"/>
      <c r="D1072" s="243" t="s">
        <v>358</v>
      </c>
      <c r="E1072" s="244" t="s">
        <v>1</v>
      </c>
      <c r="F1072" s="245" t="s">
        <v>1525</v>
      </c>
      <c r="G1072" s="242"/>
      <c r="H1072" s="244" t="s">
        <v>1</v>
      </c>
      <c r="I1072" s="246"/>
      <c r="J1072" s="242"/>
      <c r="K1072" s="242"/>
      <c r="L1072" s="247"/>
      <c r="M1072" s="248"/>
      <c r="N1072" s="249"/>
      <c r="O1072" s="249"/>
      <c r="P1072" s="249"/>
      <c r="Q1072" s="249"/>
      <c r="R1072" s="249"/>
      <c r="S1072" s="249"/>
      <c r="T1072" s="250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T1072" s="251" t="s">
        <v>358</v>
      </c>
      <c r="AU1072" s="251" t="s">
        <v>85</v>
      </c>
      <c r="AV1072" s="13" t="s">
        <v>83</v>
      </c>
      <c r="AW1072" s="13" t="s">
        <v>32</v>
      </c>
      <c r="AX1072" s="13" t="s">
        <v>76</v>
      </c>
      <c r="AY1072" s="251" t="s">
        <v>349</v>
      </c>
    </row>
    <row r="1073" s="14" customFormat="1">
      <c r="A1073" s="14"/>
      <c r="B1073" s="252"/>
      <c r="C1073" s="253"/>
      <c r="D1073" s="243" t="s">
        <v>358</v>
      </c>
      <c r="E1073" s="254" t="s">
        <v>1</v>
      </c>
      <c r="F1073" s="255" t="s">
        <v>301</v>
      </c>
      <c r="G1073" s="253"/>
      <c r="H1073" s="256">
        <v>264.06099999999998</v>
      </c>
      <c r="I1073" s="257"/>
      <c r="J1073" s="253"/>
      <c r="K1073" s="253"/>
      <c r="L1073" s="258"/>
      <c r="M1073" s="259"/>
      <c r="N1073" s="260"/>
      <c r="O1073" s="260"/>
      <c r="P1073" s="260"/>
      <c r="Q1073" s="260"/>
      <c r="R1073" s="260"/>
      <c r="S1073" s="260"/>
      <c r="T1073" s="261"/>
      <c r="U1073" s="14"/>
      <c r="V1073" s="14"/>
      <c r="W1073" s="14"/>
      <c r="X1073" s="14"/>
      <c r="Y1073" s="14"/>
      <c r="Z1073" s="14"/>
      <c r="AA1073" s="14"/>
      <c r="AB1073" s="14"/>
      <c r="AC1073" s="14"/>
      <c r="AD1073" s="14"/>
      <c r="AE1073" s="14"/>
      <c r="AT1073" s="262" t="s">
        <v>358</v>
      </c>
      <c r="AU1073" s="262" t="s">
        <v>85</v>
      </c>
      <c r="AV1073" s="14" t="s">
        <v>85</v>
      </c>
      <c r="AW1073" s="14" t="s">
        <v>32</v>
      </c>
      <c r="AX1073" s="14" t="s">
        <v>83</v>
      </c>
      <c r="AY1073" s="262" t="s">
        <v>349</v>
      </c>
    </row>
    <row r="1074" s="2" customFormat="1" ht="24.15" customHeight="1">
      <c r="A1074" s="38"/>
      <c r="B1074" s="39"/>
      <c r="C1074" s="228" t="s">
        <v>1526</v>
      </c>
      <c r="D1074" s="228" t="s">
        <v>351</v>
      </c>
      <c r="E1074" s="229" t="s">
        <v>1527</v>
      </c>
      <c r="F1074" s="230" t="s">
        <v>1528</v>
      </c>
      <c r="G1074" s="231" t="s">
        <v>422</v>
      </c>
      <c r="H1074" s="232">
        <v>264.06099999999998</v>
      </c>
      <c r="I1074" s="233"/>
      <c r="J1074" s="234">
        <f>ROUND(I1074*H1074,2)</f>
        <v>0</v>
      </c>
      <c r="K1074" s="230" t="s">
        <v>355</v>
      </c>
      <c r="L1074" s="44"/>
      <c r="M1074" s="235" t="s">
        <v>1</v>
      </c>
      <c r="N1074" s="236" t="s">
        <v>41</v>
      </c>
      <c r="O1074" s="91"/>
      <c r="P1074" s="237">
        <f>O1074*H1074</f>
        <v>0</v>
      </c>
      <c r="Q1074" s="237">
        <v>6.9999999999999994E-05</v>
      </c>
      <c r="R1074" s="237">
        <f>Q1074*H1074</f>
        <v>0.018484269999999997</v>
      </c>
      <c r="S1074" s="237">
        <v>0</v>
      </c>
      <c r="T1074" s="238">
        <f>S1074*H1074</f>
        <v>0</v>
      </c>
      <c r="U1074" s="38"/>
      <c r="V1074" s="38"/>
      <c r="W1074" s="38"/>
      <c r="X1074" s="38"/>
      <c r="Y1074" s="38"/>
      <c r="Z1074" s="38"/>
      <c r="AA1074" s="38"/>
      <c r="AB1074" s="38"/>
      <c r="AC1074" s="38"/>
      <c r="AD1074" s="38"/>
      <c r="AE1074" s="38"/>
      <c r="AR1074" s="239" t="s">
        <v>439</v>
      </c>
      <c r="AT1074" s="239" t="s">
        <v>351</v>
      </c>
      <c r="AU1074" s="239" t="s">
        <v>85</v>
      </c>
      <c r="AY1074" s="17" t="s">
        <v>349</v>
      </c>
      <c r="BE1074" s="240">
        <f>IF(N1074="základní",J1074,0)</f>
        <v>0</v>
      </c>
      <c r="BF1074" s="240">
        <f>IF(N1074="snížená",J1074,0)</f>
        <v>0</v>
      </c>
      <c r="BG1074" s="240">
        <f>IF(N1074="zákl. přenesená",J1074,0)</f>
        <v>0</v>
      </c>
      <c r="BH1074" s="240">
        <f>IF(N1074="sníž. přenesená",J1074,0)</f>
        <v>0</v>
      </c>
      <c r="BI1074" s="240">
        <f>IF(N1074="nulová",J1074,0)</f>
        <v>0</v>
      </c>
      <c r="BJ1074" s="17" t="s">
        <v>83</v>
      </c>
      <c r="BK1074" s="240">
        <f>ROUND(I1074*H1074,2)</f>
        <v>0</v>
      </c>
      <c r="BL1074" s="17" t="s">
        <v>439</v>
      </c>
      <c r="BM1074" s="239" t="s">
        <v>1529</v>
      </c>
    </row>
    <row r="1075" s="13" customFormat="1">
      <c r="A1075" s="13"/>
      <c r="B1075" s="241"/>
      <c r="C1075" s="242"/>
      <c r="D1075" s="243" t="s">
        <v>358</v>
      </c>
      <c r="E1075" s="244" t="s">
        <v>1</v>
      </c>
      <c r="F1075" s="245" t="s">
        <v>359</v>
      </c>
      <c r="G1075" s="242"/>
      <c r="H1075" s="244" t="s">
        <v>1</v>
      </c>
      <c r="I1075" s="246"/>
      <c r="J1075" s="242"/>
      <c r="K1075" s="242"/>
      <c r="L1075" s="247"/>
      <c r="M1075" s="248"/>
      <c r="N1075" s="249"/>
      <c r="O1075" s="249"/>
      <c r="P1075" s="249"/>
      <c r="Q1075" s="249"/>
      <c r="R1075" s="249"/>
      <c r="S1075" s="249"/>
      <c r="T1075" s="250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T1075" s="251" t="s">
        <v>358</v>
      </c>
      <c r="AU1075" s="251" t="s">
        <v>85</v>
      </c>
      <c r="AV1075" s="13" t="s">
        <v>83</v>
      </c>
      <c r="AW1075" s="13" t="s">
        <v>32</v>
      </c>
      <c r="AX1075" s="13" t="s">
        <v>76</v>
      </c>
      <c r="AY1075" s="251" t="s">
        <v>349</v>
      </c>
    </row>
    <row r="1076" s="13" customFormat="1">
      <c r="A1076" s="13"/>
      <c r="B1076" s="241"/>
      <c r="C1076" s="242"/>
      <c r="D1076" s="243" t="s">
        <v>358</v>
      </c>
      <c r="E1076" s="244" t="s">
        <v>1</v>
      </c>
      <c r="F1076" s="245" t="s">
        <v>1525</v>
      </c>
      <c r="G1076" s="242"/>
      <c r="H1076" s="244" t="s">
        <v>1</v>
      </c>
      <c r="I1076" s="246"/>
      <c r="J1076" s="242"/>
      <c r="K1076" s="242"/>
      <c r="L1076" s="247"/>
      <c r="M1076" s="248"/>
      <c r="N1076" s="249"/>
      <c r="O1076" s="249"/>
      <c r="P1076" s="249"/>
      <c r="Q1076" s="249"/>
      <c r="R1076" s="249"/>
      <c r="S1076" s="249"/>
      <c r="T1076" s="250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T1076" s="251" t="s">
        <v>358</v>
      </c>
      <c r="AU1076" s="251" t="s">
        <v>85</v>
      </c>
      <c r="AV1076" s="13" t="s">
        <v>83</v>
      </c>
      <c r="AW1076" s="13" t="s">
        <v>32</v>
      </c>
      <c r="AX1076" s="13" t="s">
        <v>76</v>
      </c>
      <c r="AY1076" s="251" t="s">
        <v>349</v>
      </c>
    </row>
    <row r="1077" s="14" customFormat="1">
      <c r="A1077" s="14"/>
      <c r="B1077" s="252"/>
      <c r="C1077" s="253"/>
      <c r="D1077" s="243" t="s">
        <v>358</v>
      </c>
      <c r="E1077" s="254" t="s">
        <v>1</v>
      </c>
      <c r="F1077" s="255" t="s">
        <v>301</v>
      </c>
      <c r="G1077" s="253"/>
      <c r="H1077" s="256">
        <v>264.06099999999998</v>
      </c>
      <c r="I1077" s="257"/>
      <c r="J1077" s="253"/>
      <c r="K1077" s="253"/>
      <c r="L1077" s="258"/>
      <c r="M1077" s="259"/>
      <c r="N1077" s="260"/>
      <c r="O1077" s="260"/>
      <c r="P1077" s="260"/>
      <c r="Q1077" s="260"/>
      <c r="R1077" s="260"/>
      <c r="S1077" s="260"/>
      <c r="T1077" s="261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T1077" s="262" t="s">
        <v>358</v>
      </c>
      <c r="AU1077" s="262" t="s">
        <v>85</v>
      </c>
      <c r="AV1077" s="14" t="s">
        <v>85</v>
      </c>
      <c r="AW1077" s="14" t="s">
        <v>32</v>
      </c>
      <c r="AX1077" s="14" t="s">
        <v>83</v>
      </c>
      <c r="AY1077" s="262" t="s">
        <v>349</v>
      </c>
    </row>
    <row r="1078" s="2" customFormat="1" ht="24.15" customHeight="1">
      <c r="A1078" s="38"/>
      <c r="B1078" s="39"/>
      <c r="C1078" s="228" t="s">
        <v>1530</v>
      </c>
      <c r="D1078" s="228" t="s">
        <v>351</v>
      </c>
      <c r="E1078" s="229" t="s">
        <v>1531</v>
      </c>
      <c r="F1078" s="230" t="s">
        <v>1532</v>
      </c>
      <c r="G1078" s="231" t="s">
        <v>354</v>
      </c>
      <c r="H1078" s="232">
        <v>25.699999999999999</v>
      </c>
      <c r="I1078" s="233"/>
      <c r="J1078" s="234">
        <f>ROUND(I1078*H1078,2)</f>
        <v>0</v>
      </c>
      <c r="K1078" s="230" t="s">
        <v>355</v>
      </c>
      <c r="L1078" s="44"/>
      <c r="M1078" s="235" t="s">
        <v>1</v>
      </c>
      <c r="N1078" s="236" t="s">
        <v>41</v>
      </c>
      <c r="O1078" s="91"/>
      <c r="P1078" s="237">
        <f>O1078*H1078</f>
        <v>0</v>
      </c>
      <c r="Q1078" s="237">
        <v>0.00060999999999999997</v>
      </c>
      <c r="R1078" s="237">
        <f>Q1078*H1078</f>
        <v>0.015677</v>
      </c>
      <c r="S1078" s="237">
        <v>0</v>
      </c>
      <c r="T1078" s="238">
        <f>S1078*H1078</f>
        <v>0</v>
      </c>
      <c r="U1078" s="38"/>
      <c r="V1078" s="38"/>
      <c r="W1078" s="38"/>
      <c r="X1078" s="38"/>
      <c r="Y1078" s="38"/>
      <c r="Z1078" s="38"/>
      <c r="AA1078" s="38"/>
      <c r="AB1078" s="38"/>
      <c r="AC1078" s="38"/>
      <c r="AD1078" s="38"/>
      <c r="AE1078" s="38"/>
      <c r="AR1078" s="239" t="s">
        <v>439</v>
      </c>
      <c r="AT1078" s="239" t="s">
        <v>351</v>
      </c>
      <c r="AU1078" s="239" t="s">
        <v>85</v>
      </c>
      <c r="AY1078" s="17" t="s">
        <v>349</v>
      </c>
      <c r="BE1078" s="240">
        <f>IF(N1078="základní",J1078,0)</f>
        <v>0</v>
      </c>
      <c r="BF1078" s="240">
        <f>IF(N1078="snížená",J1078,0)</f>
        <v>0</v>
      </c>
      <c r="BG1078" s="240">
        <f>IF(N1078="zákl. přenesená",J1078,0)</f>
        <v>0</v>
      </c>
      <c r="BH1078" s="240">
        <f>IF(N1078="sníž. přenesená",J1078,0)</f>
        <v>0</v>
      </c>
      <c r="BI1078" s="240">
        <f>IF(N1078="nulová",J1078,0)</f>
        <v>0</v>
      </c>
      <c r="BJ1078" s="17" t="s">
        <v>83</v>
      </c>
      <c r="BK1078" s="240">
        <f>ROUND(I1078*H1078,2)</f>
        <v>0</v>
      </c>
      <c r="BL1078" s="17" t="s">
        <v>439</v>
      </c>
      <c r="BM1078" s="239" t="s">
        <v>1533</v>
      </c>
    </row>
    <row r="1079" s="13" customFormat="1">
      <c r="A1079" s="13"/>
      <c r="B1079" s="241"/>
      <c r="C1079" s="242"/>
      <c r="D1079" s="243" t="s">
        <v>358</v>
      </c>
      <c r="E1079" s="244" t="s">
        <v>1</v>
      </c>
      <c r="F1079" s="245" t="s">
        <v>1534</v>
      </c>
      <c r="G1079" s="242"/>
      <c r="H1079" s="244" t="s">
        <v>1</v>
      </c>
      <c r="I1079" s="246"/>
      <c r="J1079" s="242"/>
      <c r="K1079" s="242"/>
      <c r="L1079" s="247"/>
      <c r="M1079" s="248"/>
      <c r="N1079" s="249"/>
      <c r="O1079" s="249"/>
      <c r="P1079" s="249"/>
      <c r="Q1079" s="249"/>
      <c r="R1079" s="249"/>
      <c r="S1079" s="249"/>
      <c r="T1079" s="250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T1079" s="251" t="s">
        <v>358</v>
      </c>
      <c r="AU1079" s="251" t="s">
        <v>85</v>
      </c>
      <c r="AV1079" s="13" t="s">
        <v>83</v>
      </c>
      <c r="AW1079" s="13" t="s">
        <v>32</v>
      </c>
      <c r="AX1079" s="13" t="s">
        <v>76</v>
      </c>
      <c r="AY1079" s="251" t="s">
        <v>349</v>
      </c>
    </row>
    <row r="1080" s="14" customFormat="1">
      <c r="A1080" s="14"/>
      <c r="B1080" s="252"/>
      <c r="C1080" s="253"/>
      <c r="D1080" s="243" t="s">
        <v>358</v>
      </c>
      <c r="E1080" s="263" t="s">
        <v>1</v>
      </c>
      <c r="F1080" s="254" t="s">
        <v>1535</v>
      </c>
      <c r="G1080" s="253"/>
      <c r="H1080" s="256">
        <v>25.699999999999999</v>
      </c>
      <c r="I1080" s="257"/>
      <c r="J1080" s="253"/>
      <c r="K1080" s="253"/>
      <c r="L1080" s="258"/>
      <c r="M1080" s="259"/>
      <c r="N1080" s="260"/>
      <c r="O1080" s="260"/>
      <c r="P1080" s="260"/>
      <c r="Q1080" s="260"/>
      <c r="R1080" s="260"/>
      <c r="S1080" s="260"/>
      <c r="T1080" s="261"/>
      <c r="U1080" s="14"/>
      <c r="V1080" s="14"/>
      <c r="W1080" s="14"/>
      <c r="X1080" s="14"/>
      <c r="Y1080" s="14"/>
      <c r="Z1080" s="14"/>
      <c r="AA1080" s="14"/>
      <c r="AB1080" s="14"/>
      <c r="AC1080" s="14"/>
      <c r="AD1080" s="14"/>
      <c r="AE1080" s="14"/>
      <c r="AT1080" s="262" t="s">
        <v>358</v>
      </c>
      <c r="AU1080" s="262" t="s">
        <v>85</v>
      </c>
      <c r="AV1080" s="14" t="s">
        <v>85</v>
      </c>
      <c r="AW1080" s="14" t="s">
        <v>32</v>
      </c>
      <c r="AX1080" s="14" t="s">
        <v>76</v>
      </c>
      <c r="AY1080" s="262" t="s">
        <v>349</v>
      </c>
    </row>
    <row r="1081" s="15" customFormat="1">
      <c r="A1081" s="15"/>
      <c r="B1081" s="264"/>
      <c r="C1081" s="265"/>
      <c r="D1081" s="243" t="s">
        <v>358</v>
      </c>
      <c r="E1081" s="266" t="s">
        <v>1</v>
      </c>
      <c r="F1081" s="267" t="s">
        <v>377</v>
      </c>
      <c r="G1081" s="265"/>
      <c r="H1081" s="268">
        <v>25.699999999999999</v>
      </c>
      <c r="I1081" s="269"/>
      <c r="J1081" s="265"/>
      <c r="K1081" s="265"/>
      <c r="L1081" s="270"/>
      <c r="M1081" s="271"/>
      <c r="N1081" s="272"/>
      <c r="O1081" s="272"/>
      <c r="P1081" s="272"/>
      <c r="Q1081" s="272"/>
      <c r="R1081" s="272"/>
      <c r="S1081" s="272"/>
      <c r="T1081" s="273"/>
      <c r="U1081" s="15"/>
      <c r="V1081" s="15"/>
      <c r="W1081" s="15"/>
      <c r="X1081" s="15"/>
      <c r="Y1081" s="15"/>
      <c r="Z1081" s="15"/>
      <c r="AA1081" s="15"/>
      <c r="AB1081" s="15"/>
      <c r="AC1081" s="15"/>
      <c r="AD1081" s="15"/>
      <c r="AE1081" s="15"/>
      <c r="AT1081" s="274" t="s">
        <v>358</v>
      </c>
      <c r="AU1081" s="274" t="s">
        <v>85</v>
      </c>
      <c r="AV1081" s="15" t="s">
        <v>356</v>
      </c>
      <c r="AW1081" s="15" t="s">
        <v>32</v>
      </c>
      <c r="AX1081" s="15" t="s">
        <v>83</v>
      </c>
      <c r="AY1081" s="274" t="s">
        <v>349</v>
      </c>
    </row>
    <row r="1082" s="2" customFormat="1" ht="33" customHeight="1">
      <c r="A1082" s="38"/>
      <c r="B1082" s="39"/>
      <c r="C1082" s="275" t="s">
        <v>1536</v>
      </c>
      <c r="D1082" s="275" t="s">
        <v>419</v>
      </c>
      <c r="E1082" s="276" t="s">
        <v>1537</v>
      </c>
      <c r="F1082" s="277" t="s">
        <v>1538</v>
      </c>
      <c r="G1082" s="278" t="s">
        <v>354</v>
      </c>
      <c r="H1082" s="279">
        <v>25.699999999999999</v>
      </c>
      <c r="I1082" s="280"/>
      <c r="J1082" s="281">
        <f>ROUND(I1082*H1082,2)</f>
        <v>0</v>
      </c>
      <c r="K1082" s="277" t="s">
        <v>355</v>
      </c>
      <c r="L1082" s="282"/>
      <c r="M1082" s="283" t="s">
        <v>1</v>
      </c>
      <c r="N1082" s="284" t="s">
        <v>41</v>
      </c>
      <c r="O1082" s="91"/>
      <c r="P1082" s="237">
        <f>O1082*H1082</f>
        <v>0</v>
      </c>
      <c r="Q1082" s="237">
        <v>0.028000000000000001</v>
      </c>
      <c r="R1082" s="237">
        <f>Q1082*H1082</f>
        <v>0.71960000000000002</v>
      </c>
      <c r="S1082" s="237">
        <v>0</v>
      </c>
      <c r="T1082" s="238">
        <f>S1082*H1082</f>
        <v>0</v>
      </c>
      <c r="U1082" s="38"/>
      <c r="V1082" s="38"/>
      <c r="W1082" s="38"/>
      <c r="X1082" s="38"/>
      <c r="Y1082" s="38"/>
      <c r="Z1082" s="38"/>
      <c r="AA1082" s="38"/>
      <c r="AB1082" s="38"/>
      <c r="AC1082" s="38"/>
      <c r="AD1082" s="38"/>
      <c r="AE1082" s="38"/>
      <c r="AR1082" s="239" t="s">
        <v>525</v>
      </c>
      <c r="AT1082" s="239" t="s">
        <v>419</v>
      </c>
      <c r="AU1082" s="239" t="s">
        <v>85</v>
      </c>
      <c r="AY1082" s="17" t="s">
        <v>349</v>
      </c>
      <c r="BE1082" s="240">
        <f>IF(N1082="základní",J1082,0)</f>
        <v>0</v>
      </c>
      <c r="BF1082" s="240">
        <f>IF(N1082="snížená",J1082,0)</f>
        <v>0</v>
      </c>
      <c r="BG1082" s="240">
        <f>IF(N1082="zákl. přenesená",J1082,0)</f>
        <v>0</v>
      </c>
      <c r="BH1082" s="240">
        <f>IF(N1082="sníž. přenesená",J1082,0)</f>
        <v>0</v>
      </c>
      <c r="BI1082" s="240">
        <f>IF(N1082="nulová",J1082,0)</f>
        <v>0</v>
      </c>
      <c r="BJ1082" s="17" t="s">
        <v>83</v>
      </c>
      <c r="BK1082" s="240">
        <f>ROUND(I1082*H1082,2)</f>
        <v>0</v>
      </c>
      <c r="BL1082" s="17" t="s">
        <v>439</v>
      </c>
      <c r="BM1082" s="239" t="s">
        <v>1539</v>
      </c>
    </row>
    <row r="1083" s="2" customFormat="1" ht="24.15" customHeight="1">
      <c r="A1083" s="38"/>
      <c r="B1083" s="39"/>
      <c r="C1083" s="228" t="s">
        <v>1540</v>
      </c>
      <c r="D1083" s="228" t="s">
        <v>351</v>
      </c>
      <c r="E1083" s="229" t="s">
        <v>1541</v>
      </c>
      <c r="F1083" s="230" t="s">
        <v>1542</v>
      </c>
      <c r="G1083" s="231" t="s">
        <v>416</v>
      </c>
      <c r="H1083" s="232">
        <v>2</v>
      </c>
      <c r="I1083" s="233"/>
      <c r="J1083" s="234">
        <f>ROUND(I1083*H1083,2)</f>
        <v>0</v>
      </c>
      <c r="K1083" s="230" t="s">
        <v>355</v>
      </c>
      <c r="L1083" s="44"/>
      <c r="M1083" s="235" t="s">
        <v>1</v>
      </c>
      <c r="N1083" s="236" t="s">
        <v>41</v>
      </c>
      <c r="O1083" s="91"/>
      <c r="P1083" s="237">
        <f>O1083*H1083</f>
        <v>0</v>
      </c>
      <c r="Q1083" s="237">
        <v>0</v>
      </c>
      <c r="R1083" s="237">
        <f>Q1083*H1083</f>
        <v>0</v>
      </c>
      <c r="S1083" s="237">
        <v>0</v>
      </c>
      <c r="T1083" s="238">
        <f>S1083*H1083</f>
        <v>0</v>
      </c>
      <c r="U1083" s="38"/>
      <c r="V1083" s="38"/>
      <c r="W1083" s="38"/>
      <c r="X1083" s="38"/>
      <c r="Y1083" s="38"/>
      <c r="Z1083" s="38"/>
      <c r="AA1083" s="38"/>
      <c r="AB1083" s="38"/>
      <c r="AC1083" s="38"/>
      <c r="AD1083" s="38"/>
      <c r="AE1083" s="38"/>
      <c r="AR1083" s="239" t="s">
        <v>439</v>
      </c>
      <c r="AT1083" s="239" t="s">
        <v>351</v>
      </c>
      <c r="AU1083" s="239" t="s">
        <v>85</v>
      </c>
      <c r="AY1083" s="17" t="s">
        <v>349</v>
      </c>
      <c r="BE1083" s="240">
        <f>IF(N1083="základní",J1083,0)</f>
        <v>0</v>
      </c>
      <c r="BF1083" s="240">
        <f>IF(N1083="snížená",J1083,0)</f>
        <v>0</v>
      </c>
      <c r="BG1083" s="240">
        <f>IF(N1083="zákl. přenesená",J1083,0)</f>
        <v>0</v>
      </c>
      <c r="BH1083" s="240">
        <f>IF(N1083="sníž. přenesená",J1083,0)</f>
        <v>0</v>
      </c>
      <c r="BI1083" s="240">
        <f>IF(N1083="nulová",J1083,0)</f>
        <v>0</v>
      </c>
      <c r="BJ1083" s="17" t="s">
        <v>83</v>
      </c>
      <c r="BK1083" s="240">
        <f>ROUND(I1083*H1083,2)</f>
        <v>0</v>
      </c>
      <c r="BL1083" s="17" t="s">
        <v>439</v>
      </c>
      <c r="BM1083" s="239" t="s">
        <v>1543</v>
      </c>
    </row>
    <row r="1084" s="14" customFormat="1">
      <c r="A1084" s="14"/>
      <c r="B1084" s="252"/>
      <c r="C1084" s="253"/>
      <c r="D1084" s="243" t="s">
        <v>358</v>
      </c>
      <c r="E1084" s="263" t="s">
        <v>1</v>
      </c>
      <c r="F1084" s="254" t="s">
        <v>1544</v>
      </c>
      <c r="G1084" s="253"/>
      <c r="H1084" s="256">
        <v>2</v>
      </c>
      <c r="I1084" s="257"/>
      <c r="J1084" s="253"/>
      <c r="K1084" s="253"/>
      <c r="L1084" s="258"/>
      <c r="M1084" s="259"/>
      <c r="N1084" s="260"/>
      <c r="O1084" s="260"/>
      <c r="P1084" s="260"/>
      <c r="Q1084" s="260"/>
      <c r="R1084" s="260"/>
      <c r="S1084" s="260"/>
      <c r="T1084" s="261"/>
      <c r="U1084" s="14"/>
      <c r="V1084" s="14"/>
      <c r="W1084" s="14"/>
      <c r="X1084" s="14"/>
      <c r="Y1084" s="14"/>
      <c r="Z1084" s="14"/>
      <c r="AA1084" s="14"/>
      <c r="AB1084" s="14"/>
      <c r="AC1084" s="14"/>
      <c r="AD1084" s="14"/>
      <c r="AE1084" s="14"/>
      <c r="AT1084" s="262" t="s">
        <v>358</v>
      </c>
      <c r="AU1084" s="262" t="s">
        <v>85</v>
      </c>
      <c r="AV1084" s="14" t="s">
        <v>85</v>
      </c>
      <c r="AW1084" s="14" t="s">
        <v>32</v>
      </c>
      <c r="AX1084" s="14" t="s">
        <v>76</v>
      </c>
      <c r="AY1084" s="262" t="s">
        <v>349</v>
      </c>
    </row>
    <row r="1085" s="15" customFormat="1">
      <c r="A1085" s="15"/>
      <c r="B1085" s="264"/>
      <c r="C1085" s="265"/>
      <c r="D1085" s="243" t="s">
        <v>358</v>
      </c>
      <c r="E1085" s="266" t="s">
        <v>1</v>
      </c>
      <c r="F1085" s="267" t="s">
        <v>377</v>
      </c>
      <c r="G1085" s="265"/>
      <c r="H1085" s="268">
        <v>2</v>
      </c>
      <c r="I1085" s="269"/>
      <c r="J1085" s="265"/>
      <c r="K1085" s="265"/>
      <c r="L1085" s="270"/>
      <c r="M1085" s="271"/>
      <c r="N1085" s="272"/>
      <c r="O1085" s="272"/>
      <c r="P1085" s="272"/>
      <c r="Q1085" s="272"/>
      <c r="R1085" s="272"/>
      <c r="S1085" s="272"/>
      <c r="T1085" s="273"/>
      <c r="U1085" s="15"/>
      <c r="V1085" s="15"/>
      <c r="W1085" s="15"/>
      <c r="X1085" s="15"/>
      <c r="Y1085" s="15"/>
      <c r="Z1085" s="15"/>
      <c r="AA1085" s="15"/>
      <c r="AB1085" s="15"/>
      <c r="AC1085" s="15"/>
      <c r="AD1085" s="15"/>
      <c r="AE1085" s="15"/>
      <c r="AT1085" s="274" t="s">
        <v>358</v>
      </c>
      <c r="AU1085" s="274" t="s">
        <v>85</v>
      </c>
      <c r="AV1085" s="15" t="s">
        <v>356</v>
      </c>
      <c r="AW1085" s="15" t="s">
        <v>32</v>
      </c>
      <c r="AX1085" s="15" t="s">
        <v>83</v>
      </c>
      <c r="AY1085" s="274" t="s">
        <v>349</v>
      </c>
    </row>
    <row r="1086" s="2" customFormat="1" ht="24.15" customHeight="1">
      <c r="A1086" s="38"/>
      <c r="B1086" s="39"/>
      <c r="C1086" s="275" t="s">
        <v>1545</v>
      </c>
      <c r="D1086" s="275" t="s">
        <v>419</v>
      </c>
      <c r="E1086" s="276" t="s">
        <v>1546</v>
      </c>
      <c r="F1086" s="277" t="s">
        <v>1547</v>
      </c>
      <c r="G1086" s="278" t="s">
        <v>354</v>
      </c>
      <c r="H1086" s="279">
        <v>4.6120000000000001</v>
      </c>
      <c r="I1086" s="280"/>
      <c r="J1086" s="281">
        <f>ROUND(I1086*H1086,2)</f>
        <v>0</v>
      </c>
      <c r="K1086" s="277" t="s">
        <v>355</v>
      </c>
      <c r="L1086" s="282"/>
      <c r="M1086" s="283" t="s">
        <v>1</v>
      </c>
      <c r="N1086" s="284" t="s">
        <v>41</v>
      </c>
      <c r="O1086" s="91"/>
      <c r="P1086" s="237">
        <f>O1086*H1086</f>
        <v>0</v>
      </c>
      <c r="Q1086" s="237">
        <v>0.038289999999999998</v>
      </c>
      <c r="R1086" s="237">
        <f>Q1086*H1086</f>
        <v>0.17659348</v>
      </c>
      <c r="S1086" s="237">
        <v>0</v>
      </c>
      <c r="T1086" s="238">
        <f>S1086*H1086</f>
        <v>0</v>
      </c>
      <c r="U1086" s="38"/>
      <c r="V1086" s="38"/>
      <c r="W1086" s="38"/>
      <c r="X1086" s="38"/>
      <c r="Y1086" s="38"/>
      <c r="Z1086" s="38"/>
      <c r="AA1086" s="38"/>
      <c r="AB1086" s="38"/>
      <c r="AC1086" s="38"/>
      <c r="AD1086" s="38"/>
      <c r="AE1086" s="38"/>
      <c r="AR1086" s="239" t="s">
        <v>525</v>
      </c>
      <c r="AT1086" s="239" t="s">
        <v>419</v>
      </c>
      <c r="AU1086" s="239" t="s">
        <v>85</v>
      </c>
      <c r="AY1086" s="17" t="s">
        <v>349</v>
      </c>
      <c r="BE1086" s="240">
        <f>IF(N1086="základní",J1086,0)</f>
        <v>0</v>
      </c>
      <c r="BF1086" s="240">
        <f>IF(N1086="snížená",J1086,0)</f>
        <v>0</v>
      </c>
      <c r="BG1086" s="240">
        <f>IF(N1086="zákl. přenesená",J1086,0)</f>
        <v>0</v>
      </c>
      <c r="BH1086" s="240">
        <f>IF(N1086="sníž. přenesená",J1086,0)</f>
        <v>0</v>
      </c>
      <c r="BI1086" s="240">
        <f>IF(N1086="nulová",J1086,0)</f>
        <v>0</v>
      </c>
      <c r="BJ1086" s="17" t="s">
        <v>83</v>
      </c>
      <c r="BK1086" s="240">
        <f>ROUND(I1086*H1086,2)</f>
        <v>0</v>
      </c>
      <c r="BL1086" s="17" t="s">
        <v>439</v>
      </c>
      <c r="BM1086" s="239" t="s">
        <v>1548</v>
      </c>
    </row>
    <row r="1087" s="14" customFormat="1">
      <c r="A1087" s="14"/>
      <c r="B1087" s="252"/>
      <c r="C1087" s="253"/>
      <c r="D1087" s="243" t="s">
        <v>358</v>
      </c>
      <c r="E1087" s="263" t="s">
        <v>1</v>
      </c>
      <c r="F1087" s="254" t="s">
        <v>1549</v>
      </c>
      <c r="G1087" s="253"/>
      <c r="H1087" s="256">
        <v>4.6120000000000001</v>
      </c>
      <c r="I1087" s="257"/>
      <c r="J1087" s="253"/>
      <c r="K1087" s="253"/>
      <c r="L1087" s="258"/>
      <c r="M1087" s="259"/>
      <c r="N1087" s="260"/>
      <c r="O1087" s="260"/>
      <c r="P1087" s="260"/>
      <c r="Q1087" s="260"/>
      <c r="R1087" s="260"/>
      <c r="S1087" s="260"/>
      <c r="T1087" s="261"/>
      <c r="U1087" s="14"/>
      <c r="V1087" s="14"/>
      <c r="W1087" s="14"/>
      <c r="X1087" s="14"/>
      <c r="Y1087" s="14"/>
      <c r="Z1087" s="14"/>
      <c r="AA1087" s="14"/>
      <c r="AB1087" s="14"/>
      <c r="AC1087" s="14"/>
      <c r="AD1087" s="14"/>
      <c r="AE1087" s="14"/>
      <c r="AT1087" s="262" t="s">
        <v>358</v>
      </c>
      <c r="AU1087" s="262" t="s">
        <v>85</v>
      </c>
      <c r="AV1087" s="14" t="s">
        <v>85</v>
      </c>
      <c r="AW1087" s="14" t="s">
        <v>32</v>
      </c>
      <c r="AX1087" s="14" t="s">
        <v>76</v>
      </c>
      <c r="AY1087" s="262" t="s">
        <v>349</v>
      </c>
    </row>
    <row r="1088" s="15" customFormat="1">
      <c r="A1088" s="15"/>
      <c r="B1088" s="264"/>
      <c r="C1088" s="265"/>
      <c r="D1088" s="243" t="s">
        <v>358</v>
      </c>
      <c r="E1088" s="266" t="s">
        <v>1</v>
      </c>
      <c r="F1088" s="267" t="s">
        <v>377</v>
      </c>
      <c r="G1088" s="265"/>
      <c r="H1088" s="268">
        <v>4.6120000000000001</v>
      </c>
      <c r="I1088" s="269"/>
      <c r="J1088" s="265"/>
      <c r="K1088" s="265"/>
      <c r="L1088" s="270"/>
      <c r="M1088" s="271"/>
      <c r="N1088" s="272"/>
      <c r="O1088" s="272"/>
      <c r="P1088" s="272"/>
      <c r="Q1088" s="272"/>
      <c r="R1088" s="272"/>
      <c r="S1088" s="272"/>
      <c r="T1088" s="273"/>
      <c r="U1088" s="15"/>
      <c r="V1088" s="15"/>
      <c r="W1088" s="15"/>
      <c r="X1088" s="15"/>
      <c r="Y1088" s="15"/>
      <c r="Z1088" s="15"/>
      <c r="AA1088" s="15"/>
      <c r="AB1088" s="15"/>
      <c r="AC1088" s="15"/>
      <c r="AD1088" s="15"/>
      <c r="AE1088" s="15"/>
      <c r="AT1088" s="274" t="s">
        <v>358</v>
      </c>
      <c r="AU1088" s="274" t="s">
        <v>85</v>
      </c>
      <c r="AV1088" s="15" t="s">
        <v>356</v>
      </c>
      <c r="AW1088" s="15" t="s">
        <v>32</v>
      </c>
      <c r="AX1088" s="15" t="s">
        <v>83</v>
      </c>
      <c r="AY1088" s="274" t="s">
        <v>349</v>
      </c>
    </row>
    <row r="1089" s="2" customFormat="1" ht="24.15" customHeight="1">
      <c r="A1089" s="38"/>
      <c r="B1089" s="39"/>
      <c r="C1089" s="228" t="s">
        <v>1550</v>
      </c>
      <c r="D1089" s="228" t="s">
        <v>351</v>
      </c>
      <c r="E1089" s="229" t="s">
        <v>1541</v>
      </c>
      <c r="F1089" s="230" t="s">
        <v>1542</v>
      </c>
      <c r="G1089" s="231" t="s">
        <v>416</v>
      </c>
      <c r="H1089" s="232">
        <v>4</v>
      </c>
      <c r="I1089" s="233"/>
      <c r="J1089" s="234">
        <f>ROUND(I1089*H1089,2)</f>
        <v>0</v>
      </c>
      <c r="K1089" s="230" t="s">
        <v>355</v>
      </c>
      <c r="L1089" s="44"/>
      <c r="M1089" s="235" t="s">
        <v>1</v>
      </c>
      <c r="N1089" s="236" t="s">
        <v>41</v>
      </c>
      <c r="O1089" s="91"/>
      <c r="P1089" s="237">
        <f>O1089*H1089</f>
        <v>0</v>
      </c>
      <c r="Q1089" s="237">
        <v>0</v>
      </c>
      <c r="R1089" s="237">
        <f>Q1089*H1089</f>
        <v>0</v>
      </c>
      <c r="S1089" s="237">
        <v>0</v>
      </c>
      <c r="T1089" s="238">
        <f>S1089*H1089</f>
        <v>0</v>
      </c>
      <c r="U1089" s="38"/>
      <c r="V1089" s="38"/>
      <c r="W1089" s="38"/>
      <c r="X1089" s="38"/>
      <c r="Y1089" s="38"/>
      <c r="Z1089" s="38"/>
      <c r="AA1089" s="38"/>
      <c r="AB1089" s="38"/>
      <c r="AC1089" s="38"/>
      <c r="AD1089" s="38"/>
      <c r="AE1089" s="38"/>
      <c r="AR1089" s="239" t="s">
        <v>439</v>
      </c>
      <c r="AT1089" s="239" t="s">
        <v>351</v>
      </c>
      <c r="AU1089" s="239" t="s">
        <v>85</v>
      </c>
      <c r="AY1089" s="17" t="s">
        <v>349</v>
      </c>
      <c r="BE1089" s="240">
        <f>IF(N1089="základní",J1089,0)</f>
        <v>0</v>
      </c>
      <c r="BF1089" s="240">
        <f>IF(N1089="snížená",J1089,0)</f>
        <v>0</v>
      </c>
      <c r="BG1089" s="240">
        <f>IF(N1089="zákl. přenesená",J1089,0)</f>
        <v>0</v>
      </c>
      <c r="BH1089" s="240">
        <f>IF(N1089="sníž. přenesená",J1089,0)</f>
        <v>0</v>
      </c>
      <c r="BI1089" s="240">
        <f>IF(N1089="nulová",J1089,0)</f>
        <v>0</v>
      </c>
      <c r="BJ1089" s="17" t="s">
        <v>83</v>
      </c>
      <c r="BK1089" s="240">
        <f>ROUND(I1089*H1089,2)</f>
        <v>0</v>
      </c>
      <c r="BL1089" s="17" t="s">
        <v>439</v>
      </c>
      <c r="BM1089" s="239" t="s">
        <v>1551</v>
      </c>
    </row>
    <row r="1090" s="14" customFormat="1">
      <c r="A1090" s="14"/>
      <c r="B1090" s="252"/>
      <c r="C1090" s="253"/>
      <c r="D1090" s="243" t="s">
        <v>358</v>
      </c>
      <c r="E1090" s="263" t="s">
        <v>1</v>
      </c>
      <c r="F1090" s="254" t="s">
        <v>1552</v>
      </c>
      <c r="G1090" s="253"/>
      <c r="H1090" s="256">
        <v>1</v>
      </c>
      <c r="I1090" s="257"/>
      <c r="J1090" s="253"/>
      <c r="K1090" s="253"/>
      <c r="L1090" s="258"/>
      <c r="M1090" s="259"/>
      <c r="N1090" s="260"/>
      <c r="O1090" s="260"/>
      <c r="P1090" s="260"/>
      <c r="Q1090" s="260"/>
      <c r="R1090" s="260"/>
      <c r="S1090" s="260"/>
      <c r="T1090" s="261"/>
      <c r="U1090" s="14"/>
      <c r="V1090" s="14"/>
      <c r="W1090" s="14"/>
      <c r="X1090" s="14"/>
      <c r="Y1090" s="14"/>
      <c r="Z1090" s="14"/>
      <c r="AA1090" s="14"/>
      <c r="AB1090" s="14"/>
      <c r="AC1090" s="14"/>
      <c r="AD1090" s="14"/>
      <c r="AE1090" s="14"/>
      <c r="AT1090" s="262" t="s">
        <v>358</v>
      </c>
      <c r="AU1090" s="262" t="s">
        <v>85</v>
      </c>
      <c r="AV1090" s="14" t="s">
        <v>85</v>
      </c>
      <c r="AW1090" s="14" t="s">
        <v>32</v>
      </c>
      <c r="AX1090" s="14" t="s">
        <v>76</v>
      </c>
      <c r="AY1090" s="262" t="s">
        <v>349</v>
      </c>
    </row>
    <row r="1091" s="14" customFormat="1">
      <c r="A1091" s="14"/>
      <c r="B1091" s="252"/>
      <c r="C1091" s="253"/>
      <c r="D1091" s="243" t="s">
        <v>358</v>
      </c>
      <c r="E1091" s="263" t="s">
        <v>1</v>
      </c>
      <c r="F1091" s="254" t="s">
        <v>1553</v>
      </c>
      <c r="G1091" s="253"/>
      <c r="H1091" s="256">
        <v>2</v>
      </c>
      <c r="I1091" s="257"/>
      <c r="J1091" s="253"/>
      <c r="K1091" s="253"/>
      <c r="L1091" s="258"/>
      <c r="M1091" s="259"/>
      <c r="N1091" s="260"/>
      <c r="O1091" s="260"/>
      <c r="P1091" s="260"/>
      <c r="Q1091" s="260"/>
      <c r="R1091" s="260"/>
      <c r="S1091" s="260"/>
      <c r="T1091" s="261"/>
      <c r="U1091" s="14"/>
      <c r="V1091" s="14"/>
      <c r="W1091" s="14"/>
      <c r="X1091" s="14"/>
      <c r="Y1091" s="14"/>
      <c r="Z1091" s="14"/>
      <c r="AA1091" s="14"/>
      <c r="AB1091" s="14"/>
      <c r="AC1091" s="14"/>
      <c r="AD1091" s="14"/>
      <c r="AE1091" s="14"/>
      <c r="AT1091" s="262" t="s">
        <v>358</v>
      </c>
      <c r="AU1091" s="262" t="s">
        <v>85</v>
      </c>
      <c r="AV1091" s="14" t="s">
        <v>85</v>
      </c>
      <c r="AW1091" s="14" t="s">
        <v>32</v>
      </c>
      <c r="AX1091" s="14" t="s">
        <v>76</v>
      </c>
      <c r="AY1091" s="262" t="s">
        <v>349</v>
      </c>
    </row>
    <row r="1092" s="14" customFormat="1">
      <c r="A1092" s="14"/>
      <c r="B1092" s="252"/>
      <c r="C1092" s="253"/>
      <c r="D1092" s="243" t="s">
        <v>358</v>
      </c>
      <c r="E1092" s="263" t="s">
        <v>1</v>
      </c>
      <c r="F1092" s="254" t="s">
        <v>1554</v>
      </c>
      <c r="G1092" s="253"/>
      <c r="H1092" s="256">
        <v>1</v>
      </c>
      <c r="I1092" s="257"/>
      <c r="J1092" s="253"/>
      <c r="K1092" s="253"/>
      <c r="L1092" s="258"/>
      <c r="M1092" s="259"/>
      <c r="N1092" s="260"/>
      <c r="O1092" s="260"/>
      <c r="P1092" s="260"/>
      <c r="Q1092" s="260"/>
      <c r="R1092" s="260"/>
      <c r="S1092" s="260"/>
      <c r="T1092" s="261"/>
      <c r="U1092" s="14"/>
      <c r="V1092" s="14"/>
      <c r="W1092" s="14"/>
      <c r="X1092" s="14"/>
      <c r="Y1092" s="14"/>
      <c r="Z1092" s="14"/>
      <c r="AA1092" s="14"/>
      <c r="AB1092" s="14"/>
      <c r="AC1092" s="14"/>
      <c r="AD1092" s="14"/>
      <c r="AE1092" s="14"/>
      <c r="AT1092" s="262" t="s">
        <v>358</v>
      </c>
      <c r="AU1092" s="262" t="s">
        <v>85</v>
      </c>
      <c r="AV1092" s="14" t="s">
        <v>85</v>
      </c>
      <c r="AW1092" s="14" t="s">
        <v>32</v>
      </c>
      <c r="AX1092" s="14" t="s">
        <v>76</v>
      </c>
      <c r="AY1092" s="262" t="s">
        <v>349</v>
      </c>
    </row>
    <row r="1093" s="15" customFormat="1">
      <c r="A1093" s="15"/>
      <c r="B1093" s="264"/>
      <c r="C1093" s="265"/>
      <c r="D1093" s="243" t="s">
        <v>358</v>
      </c>
      <c r="E1093" s="266" t="s">
        <v>1</v>
      </c>
      <c r="F1093" s="267" t="s">
        <v>377</v>
      </c>
      <c r="G1093" s="265"/>
      <c r="H1093" s="268">
        <v>4</v>
      </c>
      <c r="I1093" s="269"/>
      <c r="J1093" s="265"/>
      <c r="K1093" s="265"/>
      <c r="L1093" s="270"/>
      <c r="M1093" s="271"/>
      <c r="N1093" s="272"/>
      <c r="O1093" s="272"/>
      <c r="P1093" s="272"/>
      <c r="Q1093" s="272"/>
      <c r="R1093" s="272"/>
      <c r="S1093" s="272"/>
      <c r="T1093" s="273"/>
      <c r="U1093" s="15"/>
      <c r="V1093" s="15"/>
      <c r="W1093" s="15"/>
      <c r="X1093" s="15"/>
      <c r="Y1093" s="15"/>
      <c r="Z1093" s="15"/>
      <c r="AA1093" s="15"/>
      <c r="AB1093" s="15"/>
      <c r="AC1093" s="15"/>
      <c r="AD1093" s="15"/>
      <c r="AE1093" s="15"/>
      <c r="AT1093" s="274" t="s">
        <v>358</v>
      </c>
      <c r="AU1093" s="274" t="s">
        <v>85</v>
      </c>
      <c r="AV1093" s="15" t="s">
        <v>356</v>
      </c>
      <c r="AW1093" s="15" t="s">
        <v>32</v>
      </c>
      <c r="AX1093" s="15" t="s">
        <v>83</v>
      </c>
      <c r="AY1093" s="274" t="s">
        <v>349</v>
      </c>
    </row>
    <row r="1094" s="2" customFormat="1" ht="24.15" customHeight="1">
      <c r="A1094" s="38"/>
      <c r="B1094" s="39"/>
      <c r="C1094" s="275" t="s">
        <v>1555</v>
      </c>
      <c r="D1094" s="275" t="s">
        <v>419</v>
      </c>
      <c r="E1094" s="276" t="s">
        <v>1556</v>
      </c>
      <c r="F1094" s="277" t="s">
        <v>1557</v>
      </c>
      <c r="G1094" s="278" t="s">
        <v>354</v>
      </c>
      <c r="H1094" s="279">
        <v>8.577</v>
      </c>
      <c r="I1094" s="280"/>
      <c r="J1094" s="281">
        <f>ROUND(I1094*H1094,2)</f>
        <v>0</v>
      </c>
      <c r="K1094" s="277" t="s">
        <v>355</v>
      </c>
      <c r="L1094" s="282"/>
      <c r="M1094" s="283" t="s">
        <v>1</v>
      </c>
      <c r="N1094" s="284" t="s">
        <v>41</v>
      </c>
      <c r="O1094" s="91"/>
      <c r="P1094" s="237">
        <f>O1094*H1094</f>
        <v>0</v>
      </c>
      <c r="Q1094" s="237">
        <v>0.024230000000000002</v>
      </c>
      <c r="R1094" s="237">
        <f>Q1094*H1094</f>
        <v>0.20782071000000002</v>
      </c>
      <c r="S1094" s="237">
        <v>0</v>
      </c>
      <c r="T1094" s="238">
        <f>S1094*H1094</f>
        <v>0</v>
      </c>
      <c r="U1094" s="38"/>
      <c r="V1094" s="38"/>
      <c r="W1094" s="38"/>
      <c r="X1094" s="38"/>
      <c r="Y1094" s="38"/>
      <c r="Z1094" s="38"/>
      <c r="AA1094" s="38"/>
      <c r="AB1094" s="38"/>
      <c r="AC1094" s="38"/>
      <c r="AD1094" s="38"/>
      <c r="AE1094" s="38"/>
      <c r="AR1094" s="239" t="s">
        <v>525</v>
      </c>
      <c r="AT1094" s="239" t="s">
        <v>419</v>
      </c>
      <c r="AU1094" s="239" t="s">
        <v>85</v>
      </c>
      <c r="AY1094" s="17" t="s">
        <v>349</v>
      </c>
      <c r="BE1094" s="240">
        <f>IF(N1094="základní",J1094,0)</f>
        <v>0</v>
      </c>
      <c r="BF1094" s="240">
        <f>IF(N1094="snížená",J1094,0)</f>
        <v>0</v>
      </c>
      <c r="BG1094" s="240">
        <f>IF(N1094="zákl. přenesená",J1094,0)</f>
        <v>0</v>
      </c>
      <c r="BH1094" s="240">
        <f>IF(N1094="sníž. přenesená",J1094,0)</f>
        <v>0</v>
      </c>
      <c r="BI1094" s="240">
        <f>IF(N1094="nulová",J1094,0)</f>
        <v>0</v>
      </c>
      <c r="BJ1094" s="17" t="s">
        <v>83</v>
      </c>
      <c r="BK1094" s="240">
        <f>ROUND(I1094*H1094,2)</f>
        <v>0</v>
      </c>
      <c r="BL1094" s="17" t="s">
        <v>439</v>
      </c>
      <c r="BM1094" s="239" t="s">
        <v>1558</v>
      </c>
    </row>
    <row r="1095" s="14" customFormat="1">
      <c r="A1095" s="14"/>
      <c r="B1095" s="252"/>
      <c r="C1095" s="253"/>
      <c r="D1095" s="243" t="s">
        <v>358</v>
      </c>
      <c r="E1095" s="263" t="s">
        <v>1</v>
      </c>
      <c r="F1095" s="254" t="s">
        <v>1559</v>
      </c>
      <c r="G1095" s="253"/>
      <c r="H1095" s="256">
        <v>6.2709999999999999</v>
      </c>
      <c r="I1095" s="257"/>
      <c r="J1095" s="253"/>
      <c r="K1095" s="253"/>
      <c r="L1095" s="258"/>
      <c r="M1095" s="259"/>
      <c r="N1095" s="260"/>
      <c r="O1095" s="260"/>
      <c r="P1095" s="260"/>
      <c r="Q1095" s="260"/>
      <c r="R1095" s="260"/>
      <c r="S1095" s="260"/>
      <c r="T1095" s="261"/>
      <c r="U1095" s="14"/>
      <c r="V1095" s="14"/>
      <c r="W1095" s="14"/>
      <c r="X1095" s="14"/>
      <c r="Y1095" s="14"/>
      <c r="Z1095" s="14"/>
      <c r="AA1095" s="14"/>
      <c r="AB1095" s="14"/>
      <c r="AC1095" s="14"/>
      <c r="AD1095" s="14"/>
      <c r="AE1095" s="14"/>
      <c r="AT1095" s="262" t="s">
        <v>358</v>
      </c>
      <c r="AU1095" s="262" t="s">
        <v>85</v>
      </c>
      <c r="AV1095" s="14" t="s">
        <v>85</v>
      </c>
      <c r="AW1095" s="14" t="s">
        <v>32</v>
      </c>
      <c r="AX1095" s="14" t="s">
        <v>76</v>
      </c>
      <c r="AY1095" s="262" t="s">
        <v>349</v>
      </c>
    </row>
    <row r="1096" s="14" customFormat="1">
      <c r="A1096" s="14"/>
      <c r="B1096" s="252"/>
      <c r="C1096" s="253"/>
      <c r="D1096" s="243" t="s">
        <v>358</v>
      </c>
      <c r="E1096" s="263" t="s">
        <v>1</v>
      </c>
      <c r="F1096" s="254" t="s">
        <v>1560</v>
      </c>
      <c r="G1096" s="253"/>
      <c r="H1096" s="256">
        <v>2.306</v>
      </c>
      <c r="I1096" s="257"/>
      <c r="J1096" s="253"/>
      <c r="K1096" s="253"/>
      <c r="L1096" s="258"/>
      <c r="M1096" s="259"/>
      <c r="N1096" s="260"/>
      <c r="O1096" s="260"/>
      <c r="P1096" s="260"/>
      <c r="Q1096" s="260"/>
      <c r="R1096" s="260"/>
      <c r="S1096" s="260"/>
      <c r="T1096" s="261"/>
      <c r="U1096" s="14"/>
      <c r="V1096" s="14"/>
      <c r="W1096" s="14"/>
      <c r="X1096" s="14"/>
      <c r="Y1096" s="14"/>
      <c r="Z1096" s="14"/>
      <c r="AA1096" s="14"/>
      <c r="AB1096" s="14"/>
      <c r="AC1096" s="14"/>
      <c r="AD1096" s="14"/>
      <c r="AE1096" s="14"/>
      <c r="AT1096" s="262" t="s">
        <v>358</v>
      </c>
      <c r="AU1096" s="262" t="s">
        <v>85</v>
      </c>
      <c r="AV1096" s="14" t="s">
        <v>85</v>
      </c>
      <c r="AW1096" s="14" t="s">
        <v>32</v>
      </c>
      <c r="AX1096" s="14" t="s">
        <v>76</v>
      </c>
      <c r="AY1096" s="262" t="s">
        <v>349</v>
      </c>
    </row>
    <row r="1097" s="15" customFormat="1">
      <c r="A1097" s="15"/>
      <c r="B1097" s="264"/>
      <c r="C1097" s="265"/>
      <c r="D1097" s="243" t="s">
        <v>358</v>
      </c>
      <c r="E1097" s="266" t="s">
        <v>1</v>
      </c>
      <c r="F1097" s="267" t="s">
        <v>377</v>
      </c>
      <c r="G1097" s="265"/>
      <c r="H1097" s="268">
        <v>8.577</v>
      </c>
      <c r="I1097" s="269"/>
      <c r="J1097" s="265"/>
      <c r="K1097" s="265"/>
      <c r="L1097" s="270"/>
      <c r="M1097" s="271"/>
      <c r="N1097" s="272"/>
      <c r="O1097" s="272"/>
      <c r="P1097" s="272"/>
      <c r="Q1097" s="272"/>
      <c r="R1097" s="272"/>
      <c r="S1097" s="272"/>
      <c r="T1097" s="273"/>
      <c r="U1097" s="15"/>
      <c r="V1097" s="15"/>
      <c r="W1097" s="15"/>
      <c r="X1097" s="15"/>
      <c r="Y1097" s="15"/>
      <c r="Z1097" s="15"/>
      <c r="AA1097" s="15"/>
      <c r="AB1097" s="15"/>
      <c r="AC1097" s="15"/>
      <c r="AD1097" s="15"/>
      <c r="AE1097" s="15"/>
      <c r="AT1097" s="274" t="s">
        <v>358</v>
      </c>
      <c r="AU1097" s="274" t="s">
        <v>85</v>
      </c>
      <c r="AV1097" s="15" t="s">
        <v>356</v>
      </c>
      <c r="AW1097" s="15" t="s">
        <v>32</v>
      </c>
      <c r="AX1097" s="15" t="s">
        <v>83</v>
      </c>
      <c r="AY1097" s="274" t="s">
        <v>349</v>
      </c>
    </row>
    <row r="1098" s="2" customFormat="1" ht="24.15" customHeight="1">
      <c r="A1098" s="38"/>
      <c r="B1098" s="39"/>
      <c r="C1098" s="228" t="s">
        <v>1561</v>
      </c>
      <c r="D1098" s="228" t="s">
        <v>351</v>
      </c>
      <c r="E1098" s="229" t="s">
        <v>1562</v>
      </c>
      <c r="F1098" s="230" t="s">
        <v>1563</v>
      </c>
      <c r="G1098" s="231" t="s">
        <v>416</v>
      </c>
      <c r="H1098" s="232">
        <v>1</v>
      </c>
      <c r="I1098" s="233"/>
      <c r="J1098" s="234">
        <f>ROUND(I1098*H1098,2)</f>
        <v>0</v>
      </c>
      <c r="K1098" s="230" t="s">
        <v>355</v>
      </c>
      <c r="L1098" s="44"/>
      <c r="M1098" s="235" t="s">
        <v>1</v>
      </c>
      <c r="N1098" s="236" t="s">
        <v>41</v>
      </c>
      <c r="O1098" s="91"/>
      <c r="P1098" s="237">
        <f>O1098*H1098</f>
        <v>0</v>
      </c>
      <c r="Q1098" s="237">
        <v>0</v>
      </c>
      <c r="R1098" s="237">
        <f>Q1098*H1098</f>
        <v>0</v>
      </c>
      <c r="S1098" s="237">
        <v>0</v>
      </c>
      <c r="T1098" s="238">
        <f>S1098*H1098</f>
        <v>0</v>
      </c>
      <c r="U1098" s="38"/>
      <c r="V1098" s="38"/>
      <c r="W1098" s="38"/>
      <c r="X1098" s="38"/>
      <c r="Y1098" s="38"/>
      <c r="Z1098" s="38"/>
      <c r="AA1098" s="38"/>
      <c r="AB1098" s="38"/>
      <c r="AC1098" s="38"/>
      <c r="AD1098" s="38"/>
      <c r="AE1098" s="38"/>
      <c r="AR1098" s="239" t="s">
        <v>439</v>
      </c>
      <c r="AT1098" s="239" t="s">
        <v>351</v>
      </c>
      <c r="AU1098" s="239" t="s">
        <v>85</v>
      </c>
      <c r="AY1098" s="17" t="s">
        <v>349</v>
      </c>
      <c r="BE1098" s="240">
        <f>IF(N1098="základní",J1098,0)</f>
        <v>0</v>
      </c>
      <c r="BF1098" s="240">
        <f>IF(N1098="snížená",J1098,0)</f>
        <v>0</v>
      </c>
      <c r="BG1098" s="240">
        <f>IF(N1098="zákl. přenesená",J1098,0)</f>
        <v>0</v>
      </c>
      <c r="BH1098" s="240">
        <f>IF(N1098="sníž. přenesená",J1098,0)</f>
        <v>0</v>
      </c>
      <c r="BI1098" s="240">
        <f>IF(N1098="nulová",J1098,0)</f>
        <v>0</v>
      </c>
      <c r="BJ1098" s="17" t="s">
        <v>83</v>
      </c>
      <c r="BK1098" s="240">
        <f>ROUND(I1098*H1098,2)</f>
        <v>0</v>
      </c>
      <c r="BL1098" s="17" t="s">
        <v>439</v>
      </c>
      <c r="BM1098" s="239" t="s">
        <v>1564</v>
      </c>
    </row>
    <row r="1099" s="13" customFormat="1">
      <c r="A1099" s="13"/>
      <c r="B1099" s="241"/>
      <c r="C1099" s="242"/>
      <c r="D1099" s="243" t="s">
        <v>358</v>
      </c>
      <c r="E1099" s="244" t="s">
        <v>1</v>
      </c>
      <c r="F1099" s="245" t="s">
        <v>1565</v>
      </c>
      <c r="G1099" s="242"/>
      <c r="H1099" s="244" t="s">
        <v>1</v>
      </c>
      <c r="I1099" s="246"/>
      <c r="J1099" s="242"/>
      <c r="K1099" s="242"/>
      <c r="L1099" s="247"/>
      <c r="M1099" s="248"/>
      <c r="N1099" s="249"/>
      <c r="O1099" s="249"/>
      <c r="P1099" s="249"/>
      <c r="Q1099" s="249"/>
      <c r="R1099" s="249"/>
      <c r="S1099" s="249"/>
      <c r="T1099" s="250"/>
      <c r="U1099" s="13"/>
      <c r="V1099" s="13"/>
      <c r="W1099" s="13"/>
      <c r="X1099" s="13"/>
      <c r="Y1099" s="13"/>
      <c r="Z1099" s="13"/>
      <c r="AA1099" s="13"/>
      <c r="AB1099" s="13"/>
      <c r="AC1099" s="13"/>
      <c r="AD1099" s="13"/>
      <c r="AE1099" s="13"/>
      <c r="AT1099" s="251" t="s">
        <v>358</v>
      </c>
      <c r="AU1099" s="251" t="s">
        <v>85</v>
      </c>
      <c r="AV1099" s="13" t="s">
        <v>83</v>
      </c>
      <c r="AW1099" s="13" t="s">
        <v>32</v>
      </c>
      <c r="AX1099" s="13" t="s">
        <v>76</v>
      </c>
      <c r="AY1099" s="251" t="s">
        <v>349</v>
      </c>
    </row>
    <row r="1100" s="14" customFormat="1">
      <c r="A1100" s="14"/>
      <c r="B1100" s="252"/>
      <c r="C1100" s="253"/>
      <c r="D1100" s="243" t="s">
        <v>358</v>
      </c>
      <c r="E1100" s="263" t="s">
        <v>1</v>
      </c>
      <c r="F1100" s="254" t="s">
        <v>83</v>
      </c>
      <c r="G1100" s="253"/>
      <c r="H1100" s="256">
        <v>1</v>
      </c>
      <c r="I1100" s="257"/>
      <c r="J1100" s="253"/>
      <c r="K1100" s="253"/>
      <c r="L1100" s="258"/>
      <c r="M1100" s="259"/>
      <c r="N1100" s="260"/>
      <c r="O1100" s="260"/>
      <c r="P1100" s="260"/>
      <c r="Q1100" s="260"/>
      <c r="R1100" s="260"/>
      <c r="S1100" s="260"/>
      <c r="T1100" s="261"/>
      <c r="U1100" s="14"/>
      <c r="V1100" s="14"/>
      <c r="W1100" s="14"/>
      <c r="X1100" s="14"/>
      <c r="Y1100" s="14"/>
      <c r="Z1100" s="14"/>
      <c r="AA1100" s="14"/>
      <c r="AB1100" s="14"/>
      <c r="AC1100" s="14"/>
      <c r="AD1100" s="14"/>
      <c r="AE1100" s="14"/>
      <c r="AT1100" s="262" t="s">
        <v>358</v>
      </c>
      <c r="AU1100" s="262" t="s">
        <v>85</v>
      </c>
      <c r="AV1100" s="14" t="s">
        <v>85</v>
      </c>
      <c r="AW1100" s="14" t="s">
        <v>32</v>
      </c>
      <c r="AX1100" s="14" t="s">
        <v>76</v>
      </c>
      <c r="AY1100" s="262" t="s">
        <v>349</v>
      </c>
    </row>
    <row r="1101" s="15" customFormat="1">
      <c r="A1101" s="15"/>
      <c r="B1101" s="264"/>
      <c r="C1101" s="265"/>
      <c r="D1101" s="243" t="s">
        <v>358</v>
      </c>
      <c r="E1101" s="266" t="s">
        <v>1</v>
      </c>
      <c r="F1101" s="267" t="s">
        <v>377</v>
      </c>
      <c r="G1101" s="265"/>
      <c r="H1101" s="268">
        <v>1</v>
      </c>
      <c r="I1101" s="269"/>
      <c r="J1101" s="265"/>
      <c r="K1101" s="265"/>
      <c r="L1101" s="270"/>
      <c r="M1101" s="271"/>
      <c r="N1101" s="272"/>
      <c r="O1101" s="272"/>
      <c r="P1101" s="272"/>
      <c r="Q1101" s="272"/>
      <c r="R1101" s="272"/>
      <c r="S1101" s="272"/>
      <c r="T1101" s="273"/>
      <c r="U1101" s="15"/>
      <c r="V1101" s="15"/>
      <c r="W1101" s="15"/>
      <c r="X1101" s="15"/>
      <c r="Y1101" s="15"/>
      <c r="Z1101" s="15"/>
      <c r="AA1101" s="15"/>
      <c r="AB1101" s="15"/>
      <c r="AC1101" s="15"/>
      <c r="AD1101" s="15"/>
      <c r="AE1101" s="15"/>
      <c r="AT1101" s="274" t="s">
        <v>358</v>
      </c>
      <c r="AU1101" s="274" t="s">
        <v>85</v>
      </c>
      <c r="AV1101" s="15" t="s">
        <v>356</v>
      </c>
      <c r="AW1101" s="15" t="s">
        <v>32</v>
      </c>
      <c r="AX1101" s="15" t="s">
        <v>83</v>
      </c>
      <c r="AY1101" s="274" t="s">
        <v>349</v>
      </c>
    </row>
    <row r="1102" s="2" customFormat="1" ht="24.15" customHeight="1">
      <c r="A1102" s="38"/>
      <c r="B1102" s="39"/>
      <c r="C1102" s="275" t="s">
        <v>1566</v>
      </c>
      <c r="D1102" s="275" t="s">
        <v>419</v>
      </c>
      <c r="E1102" s="276" t="s">
        <v>1567</v>
      </c>
      <c r="F1102" s="277" t="s">
        <v>1568</v>
      </c>
      <c r="G1102" s="278" t="s">
        <v>354</v>
      </c>
      <c r="H1102" s="279">
        <v>4.2450000000000001</v>
      </c>
      <c r="I1102" s="280"/>
      <c r="J1102" s="281">
        <f>ROUND(I1102*H1102,2)</f>
        <v>0</v>
      </c>
      <c r="K1102" s="277" t="s">
        <v>355</v>
      </c>
      <c r="L1102" s="282"/>
      <c r="M1102" s="283" t="s">
        <v>1</v>
      </c>
      <c r="N1102" s="284" t="s">
        <v>41</v>
      </c>
      <c r="O1102" s="91"/>
      <c r="P1102" s="237">
        <f>O1102*H1102</f>
        <v>0</v>
      </c>
      <c r="Q1102" s="237">
        <v>0.038289999999999998</v>
      </c>
      <c r="R1102" s="237">
        <f>Q1102*H1102</f>
        <v>0.16254104999999999</v>
      </c>
      <c r="S1102" s="237">
        <v>0</v>
      </c>
      <c r="T1102" s="238">
        <f>S1102*H1102</f>
        <v>0</v>
      </c>
      <c r="U1102" s="38"/>
      <c r="V1102" s="38"/>
      <c r="W1102" s="38"/>
      <c r="X1102" s="38"/>
      <c r="Y1102" s="38"/>
      <c r="Z1102" s="38"/>
      <c r="AA1102" s="38"/>
      <c r="AB1102" s="38"/>
      <c r="AC1102" s="38"/>
      <c r="AD1102" s="38"/>
      <c r="AE1102" s="38"/>
      <c r="AR1102" s="239" t="s">
        <v>525</v>
      </c>
      <c r="AT1102" s="239" t="s">
        <v>419</v>
      </c>
      <c r="AU1102" s="239" t="s">
        <v>85</v>
      </c>
      <c r="AY1102" s="17" t="s">
        <v>349</v>
      </c>
      <c r="BE1102" s="240">
        <f>IF(N1102="základní",J1102,0)</f>
        <v>0</v>
      </c>
      <c r="BF1102" s="240">
        <f>IF(N1102="snížená",J1102,0)</f>
        <v>0</v>
      </c>
      <c r="BG1102" s="240">
        <f>IF(N1102="zákl. přenesená",J1102,0)</f>
        <v>0</v>
      </c>
      <c r="BH1102" s="240">
        <f>IF(N1102="sníž. přenesená",J1102,0)</f>
        <v>0</v>
      </c>
      <c r="BI1102" s="240">
        <f>IF(N1102="nulová",J1102,0)</f>
        <v>0</v>
      </c>
      <c r="BJ1102" s="17" t="s">
        <v>83</v>
      </c>
      <c r="BK1102" s="240">
        <f>ROUND(I1102*H1102,2)</f>
        <v>0</v>
      </c>
      <c r="BL1102" s="17" t="s">
        <v>439</v>
      </c>
      <c r="BM1102" s="239" t="s">
        <v>1569</v>
      </c>
    </row>
    <row r="1103" s="14" customFormat="1">
      <c r="A1103" s="14"/>
      <c r="B1103" s="252"/>
      <c r="C1103" s="253"/>
      <c r="D1103" s="243" t="s">
        <v>358</v>
      </c>
      <c r="E1103" s="263" t="s">
        <v>1</v>
      </c>
      <c r="F1103" s="254" t="s">
        <v>1570</v>
      </c>
      <c r="G1103" s="253"/>
      <c r="H1103" s="256">
        <v>4.2450000000000001</v>
      </c>
      <c r="I1103" s="257"/>
      <c r="J1103" s="253"/>
      <c r="K1103" s="253"/>
      <c r="L1103" s="258"/>
      <c r="M1103" s="259"/>
      <c r="N1103" s="260"/>
      <c r="O1103" s="260"/>
      <c r="P1103" s="260"/>
      <c r="Q1103" s="260"/>
      <c r="R1103" s="260"/>
      <c r="S1103" s="260"/>
      <c r="T1103" s="261"/>
      <c r="U1103" s="14"/>
      <c r="V1103" s="14"/>
      <c r="W1103" s="14"/>
      <c r="X1103" s="14"/>
      <c r="Y1103" s="14"/>
      <c r="Z1103" s="14"/>
      <c r="AA1103" s="14"/>
      <c r="AB1103" s="14"/>
      <c r="AC1103" s="14"/>
      <c r="AD1103" s="14"/>
      <c r="AE1103" s="14"/>
      <c r="AT1103" s="262" t="s">
        <v>358</v>
      </c>
      <c r="AU1103" s="262" t="s">
        <v>85</v>
      </c>
      <c r="AV1103" s="14" t="s">
        <v>85</v>
      </c>
      <c r="AW1103" s="14" t="s">
        <v>32</v>
      </c>
      <c r="AX1103" s="14" t="s">
        <v>76</v>
      </c>
      <c r="AY1103" s="262" t="s">
        <v>349</v>
      </c>
    </row>
    <row r="1104" s="15" customFormat="1">
      <c r="A1104" s="15"/>
      <c r="B1104" s="264"/>
      <c r="C1104" s="265"/>
      <c r="D1104" s="243" t="s">
        <v>358</v>
      </c>
      <c r="E1104" s="266" t="s">
        <v>1</v>
      </c>
      <c r="F1104" s="267" t="s">
        <v>377</v>
      </c>
      <c r="G1104" s="265"/>
      <c r="H1104" s="268">
        <v>4.2450000000000001</v>
      </c>
      <c r="I1104" s="269"/>
      <c r="J1104" s="265"/>
      <c r="K1104" s="265"/>
      <c r="L1104" s="270"/>
      <c r="M1104" s="271"/>
      <c r="N1104" s="272"/>
      <c r="O1104" s="272"/>
      <c r="P1104" s="272"/>
      <c r="Q1104" s="272"/>
      <c r="R1104" s="272"/>
      <c r="S1104" s="272"/>
      <c r="T1104" s="273"/>
      <c r="U1104" s="15"/>
      <c r="V1104" s="15"/>
      <c r="W1104" s="15"/>
      <c r="X1104" s="15"/>
      <c r="Y1104" s="15"/>
      <c r="Z1104" s="15"/>
      <c r="AA1104" s="15"/>
      <c r="AB1104" s="15"/>
      <c r="AC1104" s="15"/>
      <c r="AD1104" s="15"/>
      <c r="AE1104" s="15"/>
      <c r="AT1104" s="274" t="s">
        <v>358</v>
      </c>
      <c r="AU1104" s="274" t="s">
        <v>85</v>
      </c>
      <c r="AV1104" s="15" t="s">
        <v>356</v>
      </c>
      <c r="AW1104" s="15" t="s">
        <v>32</v>
      </c>
      <c r="AX1104" s="15" t="s">
        <v>83</v>
      </c>
      <c r="AY1104" s="274" t="s">
        <v>349</v>
      </c>
    </row>
    <row r="1105" s="2" customFormat="1" ht="16.5" customHeight="1">
      <c r="A1105" s="38"/>
      <c r="B1105" s="39"/>
      <c r="C1105" s="228" t="s">
        <v>1571</v>
      </c>
      <c r="D1105" s="228" t="s">
        <v>351</v>
      </c>
      <c r="E1105" s="229" t="s">
        <v>1572</v>
      </c>
      <c r="F1105" s="230" t="s">
        <v>1573</v>
      </c>
      <c r="G1105" s="231" t="s">
        <v>416</v>
      </c>
      <c r="H1105" s="232">
        <v>7</v>
      </c>
      <c r="I1105" s="233"/>
      <c r="J1105" s="234">
        <f>ROUND(I1105*H1105,2)</f>
        <v>0</v>
      </c>
      <c r="K1105" s="230" t="s">
        <v>355</v>
      </c>
      <c r="L1105" s="44"/>
      <c r="M1105" s="235" t="s">
        <v>1</v>
      </c>
      <c r="N1105" s="236" t="s">
        <v>41</v>
      </c>
      <c r="O1105" s="91"/>
      <c r="P1105" s="237">
        <f>O1105*H1105</f>
        <v>0</v>
      </c>
      <c r="Q1105" s="237">
        <v>0</v>
      </c>
      <c r="R1105" s="237">
        <f>Q1105*H1105</f>
        <v>0</v>
      </c>
      <c r="S1105" s="237">
        <v>0</v>
      </c>
      <c r="T1105" s="238">
        <f>S1105*H1105</f>
        <v>0</v>
      </c>
      <c r="U1105" s="38"/>
      <c r="V1105" s="38"/>
      <c r="W1105" s="38"/>
      <c r="X1105" s="38"/>
      <c r="Y1105" s="38"/>
      <c r="Z1105" s="38"/>
      <c r="AA1105" s="38"/>
      <c r="AB1105" s="38"/>
      <c r="AC1105" s="38"/>
      <c r="AD1105" s="38"/>
      <c r="AE1105" s="38"/>
      <c r="AR1105" s="239" t="s">
        <v>439</v>
      </c>
      <c r="AT1105" s="239" t="s">
        <v>351</v>
      </c>
      <c r="AU1105" s="239" t="s">
        <v>85</v>
      </c>
      <c r="AY1105" s="17" t="s">
        <v>349</v>
      </c>
      <c r="BE1105" s="240">
        <f>IF(N1105="základní",J1105,0)</f>
        <v>0</v>
      </c>
      <c r="BF1105" s="240">
        <f>IF(N1105="snížená",J1105,0)</f>
        <v>0</v>
      </c>
      <c r="BG1105" s="240">
        <f>IF(N1105="zákl. přenesená",J1105,0)</f>
        <v>0</v>
      </c>
      <c r="BH1105" s="240">
        <f>IF(N1105="sníž. přenesená",J1105,0)</f>
        <v>0</v>
      </c>
      <c r="BI1105" s="240">
        <f>IF(N1105="nulová",J1105,0)</f>
        <v>0</v>
      </c>
      <c r="BJ1105" s="17" t="s">
        <v>83</v>
      </c>
      <c r="BK1105" s="240">
        <f>ROUND(I1105*H1105,2)</f>
        <v>0</v>
      </c>
      <c r="BL1105" s="17" t="s">
        <v>439</v>
      </c>
      <c r="BM1105" s="239" t="s">
        <v>1574</v>
      </c>
    </row>
    <row r="1106" s="2" customFormat="1" ht="16.5" customHeight="1">
      <c r="A1106" s="38"/>
      <c r="B1106" s="39"/>
      <c r="C1106" s="275" t="s">
        <v>1575</v>
      </c>
      <c r="D1106" s="275" t="s">
        <v>419</v>
      </c>
      <c r="E1106" s="276" t="s">
        <v>1259</v>
      </c>
      <c r="F1106" s="277" t="s">
        <v>1260</v>
      </c>
      <c r="G1106" s="278" t="s">
        <v>416</v>
      </c>
      <c r="H1106" s="279">
        <v>7</v>
      </c>
      <c r="I1106" s="280"/>
      <c r="J1106" s="281">
        <f>ROUND(I1106*H1106,2)</f>
        <v>0</v>
      </c>
      <c r="K1106" s="277" t="s">
        <v>355</v>
      </c>
      <c r="L1106" s="282"/>
      <c r="M1106" s="283" t="s">
        <v>1</v>
      </c>
      <c r="N1106" s="284" t="s">
        <v>41</v>
      </c>
      <c r="O1106" s="91"/>
      <c r="P1106" s="237">
        <f>O1106*H1106</f>
        <v>0</v>
      </c>
      <c r="Q1106" s="237">
        <v>0.0023999999999999998</v>
      </c>
      <c r="R1106" s="237">
        <f>Q1106*H1106</f>
        <v>0.016799999999999999</v>
      </c>
      <c r="S1106" s="237">
        <v>0</v>
      </c>
      <c r="T1106" s="238">
        <f>S1106*H1106</f>
        <v>0</v>
      </c>
      <c r="U1106" s="38"/>
      <c r="V1106" s="38"/>
      <c r="W1106" s="38"/>
      <c r="X1106" s="38"/>
      <c r="Y1106" s="38"/>
      <c r="Z1106" s="38"/>
      <c r="AA1106" s="38"/>
      <c r="AB1106" s="38"/>
      <c r="AC1106" s="38"/>
      <c r="AD1106" s="38"/>
      <c r="AE1106" s="38"/>
      <c r="AR1106" s="239" t="s">
        <v>525</v>
      </c>
      <c r="AT1106" s="239" t="s">
        <v>419</v>
      </c>
      <c r="AU1106" s="239" t="s">
        <v>85</v>
      </c>
      <c r="AY1106" s="17" t="s">
        <v>349</v>
      </c>
      <c r="BE1106" s="240">
        <f>IF(N1106="základní",J1106,0)</f>
        <v>0</v>
      </c>
      <c r="BF1106" s="240">
        <f>IF(N1106="snížená",J1106,0)</f>
        <v>0</v>
      </c>
      <c r="BG1106" s="240">
        <f>IF(N1106="zákl. přenesená",J1106,0)</f>
        <v>0</v>
      </c>
      <c r="BH1106" s="240">
        <f>IF(N1106="sníž. přenesená",J1106,0)</f>
        <v>0</v>
      </c>
      <c r="BI1106" s="240">
        <f>IF(N1106="nulová",J1106,0)</f>
        <v>0</v>
      </c>
      <c r="BJ1106" s="17" t="s">
        <v>83</v>
      </c>
      <c r="BK1106" s="240">
        <f>ROUND(I1106*H1106,2)</f>
        <v>0</v>
      </c>
      <c r="BL1106" s="17" t="s">
        <v>439</v>
      </c>
      <c r="BM1106" s="239" t="s">
        <v>1576</v>
      </c>
    </row>
    <row r="1107" s="2" customFormat="1" ht="16.5" customHeight="1">
      <c r="A1107" s="38"/>
      <c r="B1107" s="39"/>
      <c r="C1107" s="228" t="s">
        <v>1577</v>
      </c>
      <c r="D1107" s="228" t="s">
        <v>351</v>
      </c>
      <c r="E1107" s="229" t="s">
        <v>1578</v>
      </c>
      <c r="F1107" s="230" t="s">
        <v>1579</v>
      </c>
      <c r="G1107" s="231" t="s">
        <v>416</v>
      </c>
      <c r="H1107" s="232">
        <v>2</v>
      </c>
      <c r="I1107" s="233"/>
      <c r="J1107" s="234">
        <f>ROUND(I1107*H1107,2)</f>
        <v>0</v>
      </c>
      <c r="K1107" s="230" t="s">
        <v>355</v>
      </c>
      <c r="L1107" s="44"/>
      <c r="M1107" s="235" t="s">
        <v>1</v>
      </c>
      <c r="N1107" s="236" t="s">
        <v>41</v>
      </c>
      <c r="O1107" s="91"/>
      <c r="P1107" s="237">
        <f>O1107*H1107</f>
        <v>0</v>
      </c>
      <c r="Q1107" s="237">
        <v>0</v>
      </c>
      <c r="R1107" s="237">
        <f>Q1107*H1107</f>
        <v>0</v>
      </c>
      <c r="S1107" s="237">
        <v>0</v>
      </c>
      <c r="T1107" s="238">
        <f>S1107*H1107</f>
        <v>0</v>
      </c>
      <c r="U1107" s="38"/>
      <c r="V1107" s="38"/>
      <c r="W1107" s="38"/>
      <c r="X1107" s="38"/>
      <c r="Y1107" s="38"/>
      <c r="Z1107" s="38"/>
      <c r="AA1107" s="38"/>
      <c r="AB1107" s="38"/>
      <c r="AC1107" s="38"/>
      <c r="AD1107" s="38"/>
      <c r="AE1107" s="38"/>
      <c r="AR1107" s="239" t="s">
        <v>439</v>
      </c>
      <c r="AT1107" s="239" t="s">
        <v>351</v>
      </c>
      <c r="AU1107" s="239" t="s">
        <v>85</v>
      </c>
      <c r="AY1107" s="17" t="s">
        <v>349</v>
      </c>
      <c r="BE1107" s="240">
        <f>IF(N1107="základní",J1107,0)</f>
        <v>0</v>
      </c>
      <c r="BF1107" s="240">
        <f>IF(N1107="snížená",J1107,0)</f>
        <v>0</v>
      </c>
      <c r="BG1107" s="240">
        <f>IF(N1107="zákl. přenesená",J1107,0)</f>
        <v>0</v>
      </c>
      <c r="BH1107" s="240">
        <f>IF(N1107="sníž. přenesená",J1107,0)</f>
        <v>0</v>
      </c>
      <c r="BI1107" s="240">
        <f>IF(N1107="nulová",J1107,0)</f>
        <v>0</v>
      </c>
      <c r="BJ1107" s="17" t="s">
        <v>83</v>
      </c>
      <c r="BK1107" s="240">
        <f>ROUND(I1107*H1107,2)</f>
        <v>0</v>
      </c>
      <c r="BL1107" s="17" t="s">
        <v>439</v>
      </c>
      <c r="BM1107" s="239" t="s">
        <v>1580</v>
      </c>
    </row>
    <row r="1108" s="2" customFormat="1" ht="16.5" customHeight="1">
      <c r="A1108" s="38"/>
      <c r="B1108" s="39"/>
      <c r="C1108" s="275" t="s">
        <v>1581</v>
      </c>
      <c r="D1108" s="275" t="s">
        <v>419</v>
      </c>
      <c r="E1108" s="276" t="s">
        <v>1291</v>
      </c>
      <c r="F1108" s="277" t="s">
        <v>1292</v>
      </c>
      <c r="G1108" s="278" t="s">
        <v>416</v>
      </c>
      <c r="H1108" s="279">
        <v>2</v>
      </c>
      <c r="I1108" s="280"/>
      <c r="J1108" s="281">
        <f>ROUND(I1108*H1108,2)</f>
        <v>0</v>
      </c>
      <c r="K1108" s="277" t="s">
        <v>355</v>
      </c>
      <c r="L1108" s="282"/>
      <c r="M1108" s="283" t="s">
        <v>1</v>
      </c>
      <c r="N1108" s="284" t="s">
        <v>41</v>
      </c>
      <c r="O1108" s="91"/>
      <c r="P1108" s="237">
        <f>O1108*H1108</f>
        <v>0</v>
      </c>
      <c r="Q1108" s="237">
        <v>0.0022000000000000001</v>
      </c>
      <c r="R1108" s="237">
        <f>Q1108*H1108</f>
        <v>0.0044000000000000003</v>
      </c>
      <c r="S1108" s="237">
        <v>0</v>
      </c>
      <c r="T1108" s="238">
        <f>S1108*H1108</f>
        <v>0</v>
      </c>
      <c r="U1108" s="38"/>
      <c r="V1108" s="38"/>
      <c r="W1108" s="38"/>
      <c r="X1108" s="38"/>
      <c r="Y1108" s="38"/>
      <c r="Z1108" s="38"/>
      <c r="AA1108" s="38"/>
      <c r="AB1108" s="38"/>
      <c r="AC1108" s="38"/>
      <c r="AD1108" s="38"/>
      <c r="AE1108" s="38"/>
      <c r="AR1108" s="239" t="s">
        <v>525</v>
      </c>
      <c r="AT1108" s="239" t="s">
        <v>419</v>
      </c>
      <c r="AU1108" s="239" t="s">
        <v>85</v>
      </c>
      <c r="AY1108" s="17" t="s">
        <v>349</v>
      </c>
      <c r="BE1108" s="240">
        <f>IF(N1108="základní",J1108,0)</f>
        <v>0</v>
      </c>
      <c r="BF1108" s="240">
        <f>IF(N1108="snížená",J1108,0)</f>
        <v>0</v>
      </c>
      <c r="BG1108" s="240">
        <f>IF(N1108="zákl. přenesená",J1108,0)</f>
        <v>0</v>
      </c>
      <c r="BH1108" s="240">
        <f>IF(N1108="sníž. přenesená",J1108,0)</f>
        <v>0</v>
      </c>
      <c r="BI1108" s="240">
        <f>IF(N1108="nulová",J1108,0)</f>
        <v>0</v>
      </c>
      <c r="BJ1108" s="17" t="s">
        <v>83</v>
      </c>
      <c r="BK1108" s="240">
        <f>ROUND(I1108*H1108,2)</f>
        <v>0</v>
      </c>
      <c r="BL1108" s="17" t="s">
        <v>439</v>
      </c>
      <c r="BM1108" s="239" t="s">
        <v>1582</v>
      </c>
    </row>
    <row r="1109" s="2" customFormat="1" ht="16.5" customHeight="1">
      <c r="A1109" s="38"/>
      <c r="B1109" s="39"/>
      <c r="C1109" s="228" t="s">
        <v>1583</v>
      </c>
      <c r="D1109" s="228" t="s">
        <v>351</v>
      </c>
      <c r="E1109" s="229" t="s">
        <v>1584</v>
      </c>
      <c r="F1109" s="230" t="s">
        <v>1585</v>
      </c>
      <c r="G1109" s="231" t="s">
        <v>416</v>
      </c>
      <c r="H1109" s="232">
        <v>1</v>
      </c>
      <c r="I1109" s="233"/>
      <c r="J1109" s="234">
        <f>ROUND(I1109*H1109,2)</f>
        <v>0</v>
      </c>
      <c r="K1109" s="230" t="s">
        <v>355</v>
      </c>
      <c r="L1109" s="44"/>
      <c r="M1109" s="235" t="s">
        <v>1</v>
      </c>
      <c r="N1109" s="236" t="s">
        <v>41</v>
      </c>
      <c r="O1109" s="91"/>
      <c r="P1109" s="237">
        <f>O1109*H1109</f>
        <v>0</v>
      </c>
      <c r="Q1109" s="237">
        <v>0</v>
      </c>
      <c r="R1109" s="237">
        <f>Q1109*H1109</f>
        <v>0</v>
      </c>
      <c r="S1109" s="237">
        <v>0</v>
      </c>
      <c r="T1109" s="238">
        <f>S1109*H1109</f>
        <v>0</v>
      </c>
      <c r="U1109" s="38"/>
      <c r="V1109" s="38"/>
      <c r="W1109" s="38"/>
      <c r="X1109" s="38"/>
      <c r="Y1109" s="38"/>
      <c r="Z1109" s="38"/>
      <c r="AA1109" s="38"/>
      <c r="AB1109" s="38"/>
      <c r="AC1109" s="38"/>
      <c r="AD1109" s="38"/>
      <c r="AE1109" s="38"/>
      <c r="AR1109" s="239" t="s">
        <v>439</v>
      </c>
      <c r="AT1109" s="239" t="s">
        <v>351</v>
      </c>
      <c r="AU1109" s="239" t="s">
        <v>85</v>
      </c>
      <c r="AY1109" s="17" t="s">
        <v>349</v>
      </c>
      <c r="BE1109" s="240">
        <f>IF(N1109="základní",J1109,0)</f>
        <v>0</v>
      </c>
      <c r="BF1109" s="240">
        <f>IF(N1109="snížená",J1109,0)</f>
        <v>0</v>
      </c>
      <c r="BG1109" s="240">
        <f>IF(N1109="zákl. přenesená",J1109,0)</f>
        <v>0</v>
      </c>
      <c r="BH1109" s="240">
        <f>IF(N1109="sníž. přenesená",J1109,0)</f>
        <v>0</v>
      </c>
      <c r="BI1109" s="240">
        <f>IF(N1109="nulová",J1109,0)</f>
        <v>0</v>
      </c>
      <c r="BJ1109" s="17" t="s">
        <v>83</v>
      </c>
      <c r="BK1109" s="240">
        <f>ROUND(I1109*H1109,2)</f>
        <v>0</v>
      </c>
      <c r="BL1109" s="17" t="s">
        <v>439</v>
      </c>
      <c r="BM1109" s="239" t="s">
        <v>1586</v>
      </c>
    </row>
    <row r="1110" s="2" customFormat="1" ht="16.5" customHeight="1">
      <c r="A1110" s="38"/>
      <c r="B1110" s="39"/>
      <c r="C1110" s="275" t="s">
        <v>1587</v>
      </c>
      <c r="D1110" s="275" t="s">
        <v>419</v>
      </c>
      <c r="E1110" s="276" t="s">
        <v>1291</v>
      </c>
      <c r="F1110" s="277" t="s">
        <v>1292</v>
      </c>
      <c r="G1110" s="278" t="s">
        <v>416</v>
      </c>
      <c r="H1110" s="279">
        <v>2</v>
      </c>
      <c r="I1110" s="280"/>
      <c r="J1110" s="281">
        <f>ROUND(I1110*H1110,2)</f>
        <v>0</v>
      </c>
      <c r="K1110" s="277" t="s">
        <v>355</v>
      </c>
      <c r="L1110" s="282"/>
      <c r="M1110" s="283" t="s">
        <v>1</v>
      </c>
      <c r="N1110" s="284" t="s">
        <v>41</v>
      </c>
      <c r="O1110" s="91"/>
      <c r="P1110" s="237">
        <f>O1110*H1110</f>
        <v>0</v>
      </c>
      <c r="Q1110" s="237">
        <v>0.0022000000000000001</v>
      </c>
      <c r="R1110" s="237">
        <f>Q1110*H1110</f>
        <v>0.0044000000000000003</v>
      </c>
      <c r="S1110" s="237">
        <v>0</v>
      </c>
      <c r="T1110" s="238">
        <f>S1110*H1110</f>
        <v>0</v>
      </c>
      <c r="U1110" s="38"/>
      <c r="V1110" s="38"/>
      <c r="W1110" s="38"/>
      <c r="X1110" s="38"/>
      <c r="Y1110" s="38"/>
      <c r="Z1110" s="38"/>
      <c r="AA1110" s="38"/>
      <c r="AB1110" s="38"/>
      <c r="AC1110" s="38"/>
      <c r="AD1110" s="38"/>
      <c r="AE1110" s="38"/>
      <c r="AR1110" s="239" t="s">
        <v>525</v>
      </c>
      <c r="AT1110" s="239" t="s">
        <v>419</v>
      </c>
      <c r="AU1110" s="239" t="s">
        <v>85</v>
      </c>
      <c r="AY1110" s="17" t="s">
        <v>349</v>
      </c>
      <c r="BE1110" s="240">
        <f>IF(N1110="základní",J1110,0)</f>
        <v>0</v>
      </c>
      <c r="BF1110" s="240">
        <f>IF(N1110="snížená",J1110,0)</f>
        <v>0</v>
      </c>
      <c r="BG1110" s="240">
        <f>IF(N1110="zákl. přenesená",J1110,0)</f>
        <v>0</v>
      </c>
      <c r="BH1110" s="240">
        <f>IF(N1110="sníž. přenesená",J1110,0)</f>
        <v>0</v>
      </c>
      <c r="BI1110" s="240">
        <f>IF(N1110="nulová",J1110,0)</f>
        <v>0</v>
      </c>
      <c r="BJ1110" s="17" t="s">
        <v>83</v>
      </c>
      <c r="BK1110" s="240">
        <f>ROUND(I1110*H1110,2)</f>
        <v>0</v>
      </c>
      <c r="BL1110" s="17" t="s">
        <v>439</v>
      </c>
      <c r="BM1110" s="239" t="s">
        <v>1588</v>
      </c>
    </row>
    <row r="1111" s="14" customFormat="1">
      <c r="A1111" s="14"/>
      <c r="B1111" s="252"/>
      <c r="C1111" s="253"/>
      <c r="D1111" s="243" t="s">
        <v>358</v>
      </c>
      <c r="E1111" s="253"/>
      <c r="F1111" s="254" t="s">
        <v>1589</v>
      </c>
      <c r="G1111" s="253"/>
      <c r="H1111" s="256">
        <v>2</v>
      </c>
      <c r="I1111" s="257"/>
      <c r="J1111" s="253"/>
      <c r="K1111" s="253"/>
      <c r="L1111" s="258"/>
      <c r="M1111" s="259"/>
      <c r="N1111" s="260"/>
      <c r="O1111" s="260"/>
      <c r="P1111" s="260"/>
      <c r="Q1111" s="260"/>
      <c r="R1111" s="260"/>
      <c r="S1111" s="260"/>
      <c r="T1111" s="261"/>
      <c r="U1111" s="14"/>
      <c r="V1111" s="14"/>
      <c r="W1111" s="14"/>
      <c r="X1111" s="14"/>
      <c r="Y1111" s="14"/>
      <c r="Z1111" s="14"/>
      <c r="AA1111" s="14"/>
      <c r="AB1111" s="14"/>
      <c r="AC1111" s="14"/>
      <c r="AD1111" s="14"/>
      <c r="AE1111" s="14"/>
      <c r="AT1111" s="262" t="s">
        <v>358</v>
      </c>
      <c r="AU1111" s="262" t="s">
        <v>85</v>
      </c>
      <c r="AV1111" s="14" t="s">
        <v>85</v>
      </c>
      <c r="AW1111" s="14" t="s">
        <v>4</v>
      </c>
      <c r="AX1111" s="14" t="s">
        <v>83</v>
      </c>
      <c r="AY1111" s="262" t="s">
        <v>349</v>
      </c>
    </row>
    <row r="1112" s="2" customFormat="1" ht="16.5" customHeight="1">
      <c r="A1112" s="38"/>
      <c r="B1112" s="39"/>
      <c r="C1112" s="228" t="s">
        <v>1590</v>
      </c>
      <c r="D1112" s="228" t="s">
        <v>351</v>
      </c>
      <c r="E1112" s="229" t="s">
        <v>1591</v>
      </c>
      <c r="F1112" s="230" t="s">
        <v>1592</v>
      </c>
      <c r="G1112" s="231" t="s">
        <v>354</v>
      </c>
      <c r="H1112" s="232">
        <v>33.600000000000001</v>
      </c>
      <c r="I1112" s="233"/>
      <c r="J1112" s="234">
        <f>ROUND(I1112*H1112,2)</f>
        <v>0</v>
      </c>
      <c r="K1112" s="230" t="s">
        <v>355</v>
      </c>
      <c r="L1112" s="44"/>
      <c r="M1112" s="235" t="s">
        <v>1</v>
      </c>
      <c r="N1112" s="236" t="s">
        <v>41</v>
      </c>
      <c r="O1112" s="91"/>
      <c r="P1112" s="237">
        <f>O1112*H1112</f>
        <v>0</v>
      </c>
      <c r="Q1112" s="237">
        <v>5.0000000000000002E-05</v>
      </c>
      <c r="R1112" s="237">
        <f>Q1112*H1112</f>
        <v>0.0016800000000000001</v>
      </c>
      <c r="S1112" s="237">
        <v>0</v>
      </c>
      <c r="T1112" s="238">
        <f>S1112*H1112</f>
        <v>0</v>
      </c>
      <c r="U1112" s="38"/>
      <c r="V1112" s="38"/>
      <c r="W1112" s="38"/>
      <c r="X1112" s="38"/>
      <c r="Y1112" s="38"/>
      <c r="Z1112" s="38"/>
      <c r="AA1112" s="38"/>
      <c r="AB1112" s="38"/>
      <c r="AC1112" s="38"/>
      <c r="AD1112" s="38"/>
      <c r="AE1112" s="38"/>
      <c r="AR1112" s="239" t="s">
        <v>439</v>
      </c>
      <c r="AT1112" s="239" t="s">
        <v>351</v>
      </c>
      <c r="AU1112" s="239" t="s">
        <v>85</v>
      </c>
      <c r="AY1112" s="17" t="s">
        <v>349</v>
      </c>
      <c r="BE1112" s="240">
        <f>IF(N1112="základní",J1112,0)</f>
        <v>0</v>
      </c>
      <c r="BF1112" s="240">
        <f>IF(N1112="snížená",J1112,0)</f>
        <v>0</v>
      </c>
      <c r="BG1112" s="240">
        <f>IF(N1112="zákl. přenesená",J1112,0)</f>
        <v>0</v>
      </c>
      <c r="BH1112" s="240">
        <f>IF(N1112="sníž. přenesená",J1112,0)</f>
        <v>0</v>
      </c>
      <c r="BI1112" s="240">
        <f>IF(N1112="nulová",J1112,0)</f>
        <v>0</v>
      </c>
      <c r="BJ1112" s="17" t="s">
        <v>83</v>
      </c>
      <c r="BK1112" s="240">
        <f>ROUND(I1112*H1112,2)</f>
        <v>0</v>
      </c>
      <c r="BL1112" s="17" t="s">
        <v>439</v>
      </c>
      <c r="BM1112" s="239" t="s">
        <v>1593</v>
      </c>
    </row>
    <row r="1113" s="13" customFormat="1">
      <c r="A1113" s="13"/>
      <c r="B1113" s="241"/>
      <c r="C1113" s="242"/>
      <c r="D1113" s="243" t="s">
        <v>358</v>
      </c>
      <c r="E1113" s="244" t="s">
        <v>1</v>
      </c>
      <c r="F1113" s="245" t="s">
        <v>1594</v>
      </c>
      <c r="G1113" s="242"/>
      <c r="H1113" s="244" t="s">
        <v>1</v>
      </c>
      <c r="I1113" s="246"/>
      <c r="J1113" s="242"/>
      <c r="K1113" s="242"/>
      <c r="L1113" s="247"/>
      <c r="M1113" s="248"/>
      <c r="N1113" s="249"/>
      <c r="O1113" s="249"/>
      <c r="P1113" s="249"/>
      <c r="Q1113" s="249"/>
      <c r="R1113" s="249"/>
      <c r="S1113" s="249"/>
      <c r="T1113" s="250"/>
      <c r="U1113" s="13"/>
      <c r="V1113" s="13"/>
      <c r="W1113" s="13"/>
      <c r="X1113" s="13"/>
      <c r="Y1113" s="13"/>
      <c r="Z1113" s="13"/>
      <c r="AA1113" s="13"/>
      <c r="AB1113" s="13"/>
      <c r="AC1113" s="13"/>
      <c r="AD1113" s="13"/>
      <c r="AE1113" s="13"/>
      <c r="AT1113" s="251" t="s">
        <v>358</v>
      </c>
      <c r="AU1113" s="251" t="s">
        <v>85</v>
      </c>
      <c r="AV1113" s="13" t="s">
        <v>83</v>
      </c>
      <c r="AW1113" s="13" t="s">
        <v>32</v>
      </c>
      <c r="AX1113" s="13" t="s">
        <v>76</v>
      </c>
      <c r="AY1113" s="251" t="s">
        <v>349</v>
      </c>
    </row>
    <row r="1114" s="14" customFormat="1">
      <c r="A1114" s="14"/>
      <c r="B1114" s="252"/>
      <c r="C1114" s="253"/>
      <c r="D1114" s="243" t="s">
        <v>358</v>
      </c>
      <c r="E1114" s="263" t="s">
        <v>1</v>
      </c>
      <c r="F1114" s="254" t="s">
        <v>1595</v>
      </c>
      <c r="G1114" s="253"/>
      <c r="H1114" s="256">
        <v>33.600000000000001</v>
      </c>
      <c r="I1114" s="257"/>
      <c r="J1114" s="253"/>
      <c r="K1114" s="253"/>
      <c r="L1114" s="258"/>
      <c r="M1114" s="259"/>
      <c r="N1114" s="260"/>
      <c r="O1114" s="260"/>
      <c r="P1114" s="260"/>
      <c r="Q1114" s="260"/>
      <c r="R1114" s="260"/>
      <c r="S1114" s="260"/>
      <c r="T1114" s="261"/>
      <c r="U1114" s="14"/>
      <c r="V1114" s="14"/>
      <c r="W1114" s="14"/>
      <c r="X1114" s="14"/>
      <c r="Y1114" s="14"/>
      <c r="Z1114" s="14"/>
      <c r="AA1114" s="14"/>
      <c r="AB1114" s="14"/>
      <c r="AC1114" s="14"/>
      <c r="AD1114" s="14"/>
      <c r="AE1114" s="14"/>
      <c r="AT1114" s="262" t="s">
        <v>358</v>
      </c>
      <c r="AU1114" s="262" t="s">
        <v>85</v>
      </c>
      <c r="AV1114" s="14" t="s">
        <v>85</v>
      </c>
      <c r="AW1114" s="14" t="s">
        <v>32</v>
      </c>
      <c r="AX1114" s="14" t="s">
        <v>76</v>
      </c>
      <c r="AY1114" s="262" t="s">
        <v>349</v>
      </c>
    </row>
    <row r="1115" s="15" customFormat="1">
      <c r="A1115" s="15"/>
      <c r="B1115" s="264"/>
      <c r="C1115" s="265"/>
      <c r="D1115" s="243" t="s">
        <v>358</v>
      </c>
      <c r="E1115" s="266" t="s">
        <v>1</v>
      </c>
      <c r="F1115" s="267" t="s">
        <v>377</v>
      </c>
      <c r="G1115" s="265"/>
      <c r="H1115" s="268">
        <v>33.600000000000001</v>
      </c>
      <c r="I1115" s="269"/>
      <c r="J1115" s="265"/>
      <c r="K1115" s="265"/>
      <c r="L1115" s="270"/>
      <c r="M1115" s="271"/>
      <c r="N1115" s="272"/>
      <c r="O1115" s="272"/>
      <c r="P1115" s="272"/>
      <c r="Q1115" s="272"/>
      <c r="R1115" s="272"/>
      <c r="S1115" s="272"/>
      <c r="T1115" s="273"/>
      <c r="U1115" s="15"/>
      <c r="V1115" s="15"/>
      <c r="W1115" s="15"/>
      <c r="X1115" s="15"/>
      <c r="Y1115" s="15"/>
      <c r="Z1115" s="15"/>
      <c r="AA1115" s="15"/>
      <c r="AB1115" s="15"/>
      <c r="AC1115" s="15"/>
      <c r="AD1115" s="15"/>
      <c r="AE1115" s="15"/>
      <c r="AT1115" s="274" t="s">
        <v>358</v>
      </c>
      <c r="AU1115" s="274" t="s">
        <v>85</v>
      </c>
      <c r="AV1115" s="15" t="s">
        <v>356</v>
      </c>
      <c r="AW1115" s="15" t="s">
        <v>32</v>
      </c>
      <c r="AX1115" s="15" t="s">
        <v>83</v>
      </c>
      <c r="AY1115" s="274" t="s">
        <v>349</v>
      </c>
    </row>
    <row r="1116" s="2" customFormat="1" ht="37.8" customHeight="1">
      <c r="A1116" s="38"/>
      <c r="B1116" s="39"/>
      <c r="C1116" s="275" t="s">
        <v>1596</v>
      </c>
      <c r="D1116" s="275" t="s">
        <v>419</v>
      </c>
      <c r="E1116" s="276" t="s">
        <v>1597</v>
      </c>
      <c r="F1116" s="277" t="s">
        <v>1598</v>
      </c>
      <c r="G1116" s="278" t="s">
        <v>354</v>
      </c>
      <c r="H1116" s="279">
        <v>33.600000000000001</v>
      </c>
      <c r="I1116" s="280"/>
      <c r="J1116" s="281">
        <f>ROUND(I1116*H1116,2)</f>
        <v>0</v>
      </c>
      <c r="K1116" s="277" t="s">
        <v>355</v>
      </c>
      <c r="L1116" s="282"/>
      <c r="M1116" s="283" t="s">
        <v>1</v>
      </c>
      <c r="N1116" s="284" t="s">
        <v>41</v>
      </c>
      <c r="O1116" s="91"/>
      <c r="P1116" s="237">
        <f>O1116*H1116</f>
        <v>0</v>
      </c>
      <c r="Q1116" s="237">
        <v>0.01</v>
      </c>
      <c r="R1116" s="237">
        <f>Q1116*H1116</f>
        <v>0.33600000000000002</v>
      </c>
      <c r="S1116" s="237">
        <v>0</v>
      </c>
      <c r="T1116" s="238">
        <f>S1116*H1116</f>
        <v>0</v>
      </c>
      <c r="U1116" s="38"/>
      <c r="V1116" s="38"/>
      <c r="W1116" s="38"/>
      <c r="X1116" s="38"/>
      <c r="Y1116" s="38"/>
      <c r="Z1116" s="38"/>
      <c r="AA1116" s="38"/>
      <c r="AB1116" s="38"/>
      <c r="AC1116" s="38"/>
      <c r="AD1116" s="38"/>
      <c r="AE1116" s="38"/>
      <c r="AR1116" s="239" t="s">
        <v>525</v>
      </c>
      <c r="AT1116" s="239" t="s">
        <v>419</v>
      </c>
      <c r="AU1116" s="239" t="s">
        <v>85</v>
      </c>
      <c r="AY1116" s="17" t="s">
        <v>349</v>
      </c>
      <c r="BE1116" s="240">
        <f>IF(N1116="základní",J1116,0)</f>
        <v>0</v>
      </c>
      <c r="BF1116" s="240">
        <f>IF(N1116="snížená",J1116,0)</f>
        <v>0</v>
      </c>
      <c r="BG1116" s="240">
        <f>IF(N1116="zákl. přenesená",J1116,0)</f>
        <v>0</v>
      </c>
      <c r="BH1116" s="240">
        <f>IF(N1116="sníž. přenesená",J1116,0)</f>
        <v>0</v>
      </c>
      <c r="BI1116" s="240">
        <f>IF(N1116="nulová",J1116,0)</f>
        <v>0</v>
      </c>
      <c r="BJ1116" s="17" t="s">
        <v>83</v>
      </c>
      <c r="BK1116" s="240">
        <f>ROUND(I1116*H1116,2)</f>
        <v>0</v>
      </c>
      <c r="BL1116" s="17" t="s">
        <v>439</v>
      </c>
      <c r="BM1116" s="239" t="s">
        <v>1599</v>
      </c>
    </row>
    <row r="1117" s="2" customFormat="1" ht="24.15" customHeight="1">
      <c r="A1117" s="38"/>
      <c r="B1117" s="39"/>
      <c r="C1117" s="228" t="s">
        <v>1600</v>
      </c>
      <c r="D1117" s="228" t="s">
        <v>351</v>
      </c>
      <c r="E1117" s="229" t="s">
        <v>1601</v>
      </c>
      <c r="F1117" s="230" t="s">
        <v>1602</v>
      </c>
      <c r="G1117" s="231" t="s">
        <v>416</v>
      </c>
      <c r="H1117" s="232">
        <v>12</v>
      </c>
      <c r="I1117" s="233"/>
      <c r="J1117" s="234">
        <f>ROUND(I1117*H1117,2)</f>
        <v>0</v>
      </c>
      <c r="K1117" s="230" t="s">
        <v>355</v>
      </c>
      <c r="L1117" s="44"/>
      <c r="M1117" s="235" t="s">
        <v>1</v>
      </c>
      <c r="N1117" s="236" t="s">
        <v>41</v>
      </c>
      <c r="O1117" s="91"/>
      <c r="P1117" s="237">
        <f>O1117*H1117</f>
        <v>0</v>
      </c>
      <c r="Q1117" s="237">
        <v>0</v>
      </c>
      <c r="R1117" s="237">
        <f>Q1117*H1117</f>
        <v>0</v>
      </c>
      <c r="S1117" s="237">
        <v>0</v>
      </c>
      <c r="T1117" s="238">
        <f>S1117*H1117</f>
        <v>0</v>
      </c>
      <c r="U1117" s="38"/>
      <c r="V1117" s="38"/>
      <c r="W1117" s="38"/>
      <c r="X1117" s="38"/>
      <c r="Y1117" s="38"/>
      <c r="Z1117" s="38"/>
      <c r="AA1117" s="38"/>
      <c r="AB1117" s="38"/>
      <c r="AC1117" s="38"/>
      <c r="AD1117" s="38"/>
      <c r="AE1117" s="38"/>
      <c r="AR1117" s="239" t="s">
        <v>439</v>
      </c>
      <c r="AT1117" s="239" t="s">
        <v>351</v>
      </c>
      <c r="AU1117" s="239" t="s">
        <v>85</v>
      </c>
      <c r="AY1117" s="17" t="s">
        <v>349</v>
      </c>
      <c r="BE1117" s="240">
        <f>IF(N1117="základní",J1117,0)</f>
        <v>0</v>
      </c>
      <c r="BF1117" s="240">
        <f>IF(N1117="snížená",J1117,0)</f>
        <v>0</v>
      </c>
      <c r="BG1117" s="240">
        <f>IF(N1117="zákl. přenesená",J1117,0)</f>
        <v>0</v>
      </c>
      <c r="BH1117" s="240">
        <f>IF(N1117="sníž. přenesená",J1117,0)</f>
        <v>0</v>
      </c>
      <c r="BI1117" s="240">
        <f>IF(N1117="nulová",J1117,0)</f>
        <v>0</v>
      </c>
      <c r="BJ1117" s="17" t="s">
        <v>83</v>
      </c>
      <c r="BK1117" s="240">
        <f>ROUND(I1117*H1117,2)</f>
        <v>0</v>
      </c>
      <c r="BL1117" s="17" t="s">
        <v>439</v>
      </c>
      <c r="BM1117" s="239" t="s">
        <v>1603</v>
      </c>
    </row>
    <row r="1118" s="13" customFormat="1">
      <c r="A1118" s="13"/>
      <c r="B1118" s="241"/>
      <c r="C1118" s="242"/>
      <c r="D1118" s="243" t="s">
        <v>358</v>
      </c>
      <c r="E1118" s="244" t="s">
        <v>1</v>
      </c>
      <c r="F1118" s="245" t="s">
        <v>359</v>
      </c>
      <c r="G1118" s="242"/>
      <c r="H1118" s="244" t="s">
        <v>1</v>
      </c>
      <c r="I1118" s="246"/>
      <c r="J1118" s="242"/>
      <c r="K1118" s="242"/>
      <c r="L1118" s="247"/>
      <c r="M1118" s="248"/>
      <c r="N1118" s="249"/>
      <c r="O1118" s="249"/>
      <c r="P1118" s="249"/>
      <c r="Q1118" s="249"/>
      <c r="R1118" s="249"/>
      <c r="S1118" s="249"/>
      <c r="T1118" s="250"/>
      <c r="U1118" s="13"/>
      <c r="V1118" s="13"/>
      <c r="W1118" s="13"/>
      <c r="X1118" s="13"/>
      <c r="Y1118" s="13"/>
      <c r="Z1118" s="13"/>
      <c r="AA1118" s="13"/>
      <c r="AB1118" s="13"/>
      <c r="AC1118" s="13"/>
      <c r="AD1118" s="13"/>
      <c r="AE1118" s="13"/>
      <c r="AT1118" s="251" t="s">
        <v>358</v>
      </c>
      <c r="AU1118" s="251" t="s">
        <v>85</v>
      </c>
      <c r="AV1118" s="13" t="s">
        <v>83</v>
      </c>
      <c r="AW1118" s="13" t="s">
        <v>32</v>
      </c>
      <c r="AX1118" s="13" t="s">
        <v>76</v>
      </c>
      <c r="AY1118" s="251" t="s">
        <v>349</v>
      </c>
    </row>
    <row r="1119" s="13" customFormat="1">
      <c r="A1119" s="13"/>
      <c r="B1119" s="241"/>
      <c r="C1119" s="242"/>
      <c r="D1119" s="243" t="s">
        <v>358</v>
      </c>
      <c r="E1119" s="244" t="s">
        <v>1</v>
      </c>
      <c r="F1119" s="245" t="s">
        <v>1604</v>
      </c>
      <c r="G1119" s="242"/>
      <c r="H1119" s="244" t="s">
        <v>1</v>
      </c>
      <c r="I1119" s="246"/>
      <c r="J1119" s="242"/>
      <c r="K1119" s="242"/>
      <c r="L1119" s="247"/>
      <c r="M1119" s="248"/>
      <c r="N1119" s="249"/>
      <c r="O1119" s="249"/>
      <c r="P1119" s="249"/>
      <c r="Q1119" s="249"/>
      <c r="R1119" s="249"/>
      <c r="S1119" s="249"/>
      <c r="T1119" s="250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T1119" s="251" t="s">
        <v>358</v>
      </c>
      <c r="AU1119" s="251" t="s">
        <v>85</v>
      </c>
      <c r="AV1119" s="13" t="s">
        <v>83</v>
      </c>
      <c r="AW1119" s="13" t="s">
        <v>32</v>
      </c>
      <c r="AX1119" s="13" t="s">
        <v>76</v>
      </c>
      <c r="AY1119" s="251" t="s">
        <v>349</v>
      </c>
    </row>
    <row r="1120" s="14" customFormat="1">
      <c r="A1120" s="14"/>
      <c r="B1120" s="252"/>
      <c r="C1120" s="253"/>
      <c r="D1120" s="243" t="s">
        <v>358</v>
      </c>
      <c r="E1120" s="254" t="s">
        <v>1</v>
      </c>
      <c r="F1120" s="255" t="s">
        <v>190</v>
      </c>
      <c r="G1120" s="253"/>
      <c r="H1120" s="256">
        <v>12</v>
      </c>
      <c r="I1120" s="257"/>
      <c r="J1120" s="253"/>
      <c r="K1120" s="253"/>
      <c r="L1120" s="258"/>
      <c r="M1120" s="259"/>
      <c r="N1120" s="260"/>
      <c r="O1120" s="260"/>
      <c r="P1120" s="260"/>
      <c r="Q1120" s="260"/>
      <c r="R1120" s="260"/>
      <c r="S1120" s="260"/>
      <c r="T1120" s="261"/>
      <c r="U1120" s="14"/>
      <c r="V1120" s="14"/>
      <c r="W1120" s="14"/>
      <c r="X1120" s="14"/>
      <c r="Y1120" s="14"/>
      <c r="Z1120" s="14"/>
      <c r="AA1120" s="14"/>
      <c r="AB1120" s="14"/>
      <c r="AC1120" s="14"/>
      <c r="AD1120" s="14"/>
      <c r="AE1120" s="14"/>
      <c r="AT1120" s="262" t="s">
        <v>358</v>
      </c>
      <c r="AU1120" s="262" t="s">
        <v>85</v>
      </c>
      <c r="AV1120" s="14" t="s">
        <v>85</v>
      </c>
      <c r="AW1120" s="14" t="s">
        <v>32</v>
      </c>
      <c r="AX1120" s="14" t="s">
        <v>83</v>
      </c>
      <c r="AY1120" s="262" t="s">
        <v>349</v>
      </c>
    </row>
    <row r="1121" s="2" customFormat="1" ht="24.15" customHeight="1">
      <c r="A1121" s="38"/>
      <c r="B1121" s="39"/>
      <c r="C1121" s="275" t="s">
        <v>1605</v>
      </c>
      <c r="D1121" s="275" t="s">
        <v>419</v>
      </c>
      <c r="E1121" s="276" t="s">
        <v>1606</v>
      </c>
      <c r="F1121" s="277" t="s">
        <v>1607</v>
      </c>
      <c r="G1121" s="278" t="s">
        <v>416</v>
      </c>
      <c r="H1121" s="279">
        <v>12</v>
      </c>
      <c r="I1121" s="280"/>
      <c r="J1121" s="281">
        <f>ROUND(I1121*H1121,2)</f>
        <v>0</v>
      </c>
      <c r="K1121" s="277" t="s">
        <v>355</v>
      </c>
      <c r="L1121" s="282"/>
      <c r="M1121" s="283" t="s">
        <v>1</v>
      </c>
      <c r="N1121" s="284" t="s">
        <v>41</v>
      </c>
      <c r="O1121" s="91"/>
      <c r="P1121" s="237">
        <f>O1121*H1121</f>
        <v>0</v>
      </c>
      <c r="Q1121" s="237">
        <v>0.0030699999999999998</v>
      </c>
      <c r="R1121" s="237">
        <f>Q1121*H1121</f>
        <v>0.036839999999999998</v>
      </c>
      <c r="S1121" s="237">
        <v>0</v>
      </c>
      <c r="T1121" s="238">
        <f>S1121*H1121</f>
        <v>0</v>
      </c>
      <c r="U1121" s="38"/>
      <c r="V1121" s="38"/>
      <c r="W1121" s="38"/>
      <c r="X1121" s="38"/>
      <c r="Y1121" s="38"/>
      <c r="Z1121" s="38"/>
      <c r="AA1121" s="38"/>
      <c r="AB1121" s="38"/>
      <c r="AC1121" s="38"/>
      <c r="AD1121" s="38"/>
      <c r="AE1121" s="38"/>
      <c r="AR1121" s="239" t="s">
        <v>525</v>
      </c>
      <c r="AT1121" s="239" t="s">
        <v>419</v>
      </c>
      <c r="AU1121" s="239" t="s">
        <v>85</v>
      </c>
      <c r="AY1121" s="17" t="s">
        <v>349</v>
      </c>
      <c r="BE1121" s="240">
        <f>IF(N1121="základní",J1121,0)</f>
        <v>0</v>
      </c>
      <c r="BF1121" s="240">
        <f>IF(N1121="snížená",J1121,0)</f>
        <v>0</v>
      </c>
      <c r="BG1121" s="240">
        <f>IF(N1121="zákl. přenesená",J1121,0)</f>
        <v>0</v>
      </c>
      <c r="BH1121" s="240">
        <f>IF(N1121="sníž. přenesená",J1121,0)</f>
        <v>0</v>
      </c>
      <c r="BI1121" s="240">
        <f>IF(N1121="nulová",J1121,0)</f>
        <v>0</v>
      </c>
      <c r="BJ1121" s="17" t="s">
        <v>83</v>
      </c>
      <c r="BK1121" s="240">
        <f>ROUND(I1121*H1121,2)</f>
        <v>0</v>
      </c>
      <c r="BL1121" s="17" t="s">
        <v>439</v>
      </c>
      <c r="BM1121" s="239" t="s">
        <v>1608</v>
      </c>
    </row>
    <row r="1122" s="2" customFormat="1" ht="24.15" customHeight="1">
      <c r="A1122" s="38"/>
      <c r="B1122" s="39"/>
      <c r="C1122" s="228" t="s">
        <v>1609</v>
      </c>
      <c r="D1122" s="228" t="s">
        <v>351</v>
      </c>
      <c r="E1122" s="229" t="s">
        <v>1610</v>
      </c>
      <c r="F1122" s="230" t="s">
        <v>1611</v>
      </c>
      <c r="G1122" s="231" t="s">
        <v>416</v>
      </c>
      <c r="H1122" s="232">
        <v>12</v>
      </c>
      <c r="I1122" s="233"/>
      <c r="J1122" s="234">
        <f>ROUND(I1122*H1122,2)</f>
        <v>0</v>
      </c>
      <c r="K1122" s="230" t="s">
        <v>355</v>
      </c>
      <c r="L1122" s="44"/>
      <c r="M1122" s="235" t="s">
        <v>1</v>
      </c>
      <c r="N1122" s="236" t="s">
        <v>41</v>
      </c>
      <c r="O1122" s="91"/>
      <c r="P1122" s="237">
        <f>O1122*H1122</f>
        <v>0</v>
      </c>
      <c r="Q1122" s="237">
        <v>0</v>
      </c>
      <c r="R1122" s="237">
        <f>Q1122*H1122</f>
        <v>0</v>
      </c>
      <c r="S1122" s="237">
        <v>0</v>
      </c>
      <c r="T1122" s="238">
        <f>S1122*H1122</f>
        <v>0</v>
      </c>
      <c r="U1122" s="38"/>
      <c r="V1122" s="38"/>
      <c r="W1122" s="38"/>
      <c r="X1122" s="38"/>
      <c r="Y1122" s="38"/>
      <c r="Z1122" s="38"/>
      <c r="AA1122" s="38"/>
      <c r="AB1122" s="38"/>
      <c r="AC1122" s="38"/>
      <c r="AD1122" s="38"/>
      <c r="AE1122" s="38"/>
      <c r="AR1122" s="239" t="s">
        <v>439</v>
      </c>
      <c r="AT1122" s="239" t="s">
        <v>351</v>
      </c>
      <c r="AU1122" s="239" t="s">
        <v>85</v>
      </c>
      <c r="AY1122" s="17" t="s">
        <v>349</v>
      </c>
      <c r="BE1122" s="240">
        <f>IF(N1122="základní",J1122,0)</f>
        <v>0</v>
      </c>
      <c r="BF1122" s="240">
        <f>IF(N1122="snížená",J1122,0)</f>
        <v>0</v>
      </c>
      <c r="BG1122" s="240">
        <f>IF(N1122="zákl. přenesená",J1122,0)</f>
        <v>0</v>
      </c>
      <c r="BH1122" s="240">
        <f>IF(N1122="sníž. přenesená",J1122,0)</f>
        <v>0</v>
      </c>
      <c r="BI1122" s="240">
        <f>IF(N1122="nulová",J1122,0)</f>
        <v>0</v>
      </c>
      <c r="BJ1122" s="17" t="s">
        <v>83</v>
      </c>
      <c r="BK1122" s="240">
        <f>ROUND(I1122*H1122,2)</f>
        <v>0</v>
      </c>
      <c r="BL1122" s="17" t="s">
        <v>439</v>
      </c>
      <c r="BM1122" s="239" t="s">
        <v>1612</v>
      </c>
    </row>
    <row r="1123" s="13" customFormat="1">
      <c r="A1123" s="13"/>
      <c r="B1123" s="241"/>
      <c r="C1123" s="242"/>
      <c r="D1123" s="243" t="s">
        <v>358</v>
      </c>
      <c r="E1123" s="244" t="s">
        <v>1</v>
      </c>
      <c r="F1123" s="245" t="s">
        <v>359</v>
      </c>
      <c r="G1123" s="242"/>
      <c r="H1123" s="244" t="s">
        <v>1</v>
      </c>
      <c r="I1123" s="246"/>
      <c r="J1123" s="242"/>
      <c r="K1123" s="242"/>
      <c r="L1123" s="247"/>
      <c r="M1123" s="248"/>
      <c r="N1123" s="249"/>
      <c r="O1123" s="249"/>
      <c r="P1123" s="249"/>
      <c r="Q1123" s="249"/>
      <c r="R1123" s="249"/>
      <c r="S1123" s="249"/>
      <c r="T1123" s="250"/>
      <c r="U1123" s="13"/>
      <c r="V1123" s="13"/>
      <c r="W1123" s="13"/>
      <c r="X1123" s="13"/>
      <c r="Y1123" s="13"/>
      <c r="Z1123" s="13"/>
      <c r="AA1123" s="13"/>
      <c r="AB1123" s="13"/>
      <c r="AC1123" s="13"/>
      <c r="AD1123" s="13"/>
      <c r="AE1123" s="13"/>
      <c r="AT1123" s="251" t="s">
        <v>358</v>
      </c>
      <c r="AU1123" s="251" t="s">
        <v>85</v>
      </c>
      <c r="AV1123" s="13" t="s">
        <v>83</v>
      </c>
      <c r="AW1123" s="13" t="s">
        <v>32</v>
      </c>
      <c r="AX1123" s="13" t="s">
        <v>76</v>
      </c>
      <c r="AY1123" s="251" t="s">
        <v>349</v>
      </c>
    </row>
    <row r="1124" s="13" customFormat="1">
      <c r="A1124" s="13"/>
      <c r="B1124" s="241"/>
      <c r="C1124" s="242"/>
      <c r="D1124" s="243" t="s">
        <v>358</v>
      </c>
      <c r="E1124" s="244" t="s">
        <v>1</v>
      </c>
      <c r="F1124" s="245" t="s">
        <v>1604</v>
      </c>
      <c r="G1124" s="242"/>
      <c r="H1124" s="244" t="s">
        <v>1</v>
      </c>
      <c r="I1124" s="246"/>
      <c r="J1124" s="242"/>
      <c r="K1124" s="242"/>
      <c r="L1124" s="247"/>
      <c r="M1124" s="248"/>
      <c r="N1124" s="249"/>
      <c r="O1124" s="249"/>
      <c r="P1124" s="249"/>
      <c r="Q1124" s="249"/>
      <c r="R1124" s="249"/>
      <c r="S1124" s="249"/>
      <c r="T1124" s="250"/>
      <c r="U1124" s="13"/>
      <c r="V1124" s="13"/>
      <c r="W1124" s="13"/>
      <c r="X1124" s="13"/>
      <c r="Y1124" s="13"/>
      <c r="Z1124" s="13"/>
      <c r="AA1124" s="13"/>
      <c r="AB1124" s="13"/>
      <c r="AC1124" s="13"/>
      <c r="AD1124" s="13"/>
      <c r="AE1124" s="13"/>
      <c r="AT1124" s="251" t="s">
        <v>358</v>
      </c>
      <c r="AU1124" s="251" t="s">
        <v>85</v>
      </c>
      <c r="AV1124" s="13" t="s">
        <v>83</v>
      </c>
      <c r="AW1124" s="13" t="s">
        <v>32</v>
      </c>
      <c r="AX1124" s="13" t="s">
        <v>76</v>
      </c>
      <c r="AY1124" s="251" t="s">
        <v>349</v>
      </c>
    </row>
    <row r="1125" s="14" customFormat="1">
      <c r="A1125" s="14"/>
      <c r="B1125" s="252"/>
      <c r="C1125" s="253"/>
      <c r="D1125" s="243" t="s">
        <v>358</v>
      </c>
      <c r="E1125" s="254" t="s">
        <v>1</v>
      </c>
      <c r="F1125" s="255" t="s">
        <v>190</v>
      </c>
      <c r="G1125" s="253"/>
      <c r="H1125" s="256">
        <v>12</v>
      </c>
      <c r="I1125" s="257"/>
      <c r="J1125" s="253"/>
      <c r="K1125" s="253"/>
      <c r="L1125" s="258"/>
      <c r="M1125" s="259"/>
      <c r="N1125" s="260"/>
      <c r="O1125" s="260"/>
      <c r="P1125" s="260"/>
      <c r="Q1125" s="260"/>
      <c r="R1125" s="260"/>
      <c r="S1125" s="260"/>
      <c r="T1125" s="261"/>
      <c r="U1125" s="14"/>
      <c r="V1125" s="14"/>
      <c r="W1125" s="14"/>
      <c r="X1125" s="14"/>
      <c r="Y1125" s="14"/>
      <c r="Z1125" s="14"/>
      <c r="AA1125" s="14"/>
      <c r="AB1125" s="14"/>
      <c r="AC1125" s="14"/>
      <c r="AD1125" s="14"/>
      <c r="AE1125" s="14"/>
      <c r="AT1125" s="262" t="s">
        <v>358</v>
      </c>
      <c r="AU1125" s="262" t="s">
        <v>85</v>
      </c>
      <c r="AV1125" s="14" t="s">
        <v>85</v>
      </c>
      <c r="AW1125" s="14" t="s">
        <v>32</v>
      </c>
      <c r="AX1125" s="14" t="s">
        <v>83</v>
      </c>
      <c r="AY1125" s="262" t="s">
        <v>349</v>
      </c>
    </row>
    <row r="1126" s="2" customFormat="1" ht="33" customHeight="1">
      <c r="A1126" s="38"/>
      <c r="B1126" s="39"/>
      <c r="C1126" s="275" t="s">
        <v>1613</v>
      </c>
      <c r="D1126" s="275" t="s">
        <v>419</v>
      </c>
      <c r="E1126" s="276" t="s">
        <v>1614</v>
      </c>
      <c r="F1126" s="277" t="s">
        <v>1615</v>
      </c>
      <c r="G1126" s="278" t="s">
        <v>422</v>
      </c>
      <c r="H1126" s="279">
        <v>30</v>
      </c>
      <c r="I1126" s="280"/>
      <c r="J1126" s="281">
        <f>ROUND(I1126*H1126,2)</f>
        <v>0</v>
      </c>
      <c r="K1126" s="277" t="s">
        <v>355</v>
      </c>
      <c r="L1126" s="282"/>
      <c r="M1126" s="283" t="s">
        <v>1</v>
      </c>
      <c r="N1126" s="284" t="s">
        <v>41</v>
      </c>
      <c r="O1126" s="91"/>
      <c r="P1126" s="237">
        <f>O1126*H1126</f>
        <v>0</v>
      </c>
      <c r="Q1126" s="237">
        <v>0.00014999999999999999</v>
      </c>
      <c r="R1126" s="237">
        <f>Q1126*H1126</f>
        <v>0.0044999999999999997</v>
      </c>
      <c r="S1126" s="237">
        <v>0</v>
      </c>
      <c r="T1126" s="238">
        <f>S1126*H1126</f>
        <v>0</v>
      </c>
      <c r="U1126" s="38"/>
      <c r="V1126" s="38"/>
      <c r="W1126" s="38"/>
      <c r="X1126" s="38"/>
      <c r="Y1126" s="38"/>
      <c r="Z1126" s="38"/>
      <c r="AA1126" s="38"/>
      <c r="AB1126" s="38"/>
      <c r="AC1126" s="38"/>
      <c r="AD1126" s="38"/>
      <c r="AE1126" s="38"/>
      <c r="AR1126" s="239" t="s">
        <v>525</v>
      </c>
      <c r="AT1126" s="239" t="s">
        <v>419</v>
      </c>
      <c r="AU1126" s="239" t="s">
        <v>85</v>
      </c>
      <c r="AY1126" s="17" t="s">
        <v>349</v>
      </c>
      <c r="BE1126" s="240">
        <f>IF(N1126="základní",J1126,0)</f>
        <v>0</v>
      </c>
      <c r="BF1126" s="240">
        <f>IF(N1126="snížená",J1126,0)</f>
        <v>0</v>
      </c>
      <c r="BG1126" s="240">
        <f>IF(N1126="zákl. přenesená",J1126,0)</f>
        <v>0</v>
      </c>
      <c r="BH1126" s="240">
        <f>IF(N1126="sníž. přenesená",J1126,0)</f>
        <v>0</v>
      </c>
      <c r="BI1126" s="240">
        <f>IF(N1126="nulová",J1126,0)</f>
        <v>0</v>
      </c>
      <c r="BJ1126" s="17" t="s">
        <v>83</v>
      </c>
      <c r="BK1126" s="240">
        <f>ROUND(I1126*H1126,2)</f>
        <v>0</v>
      </c>
      <c r="BL1126" s="17" t="s">
        <v>439</v>
      </c>
      <c r="BM1126" s="239" t="s">
        <v>1616</v>
      </c>
    </row>
    <row r="1127" s="2" customFormat="1" ht="24.15" customHeight="1">
      <c r="A1127" s="38"/>
      <c r="B1127" s="39"/>
      <c r="C1127" s="228" t="s">
        <v>1617</v>
      </c>
      <c r="D1127" s="228" t="s">
        <v>351</v>
      </c>
      <c r="E1127" s="229" t="s">
        <v>1618</v>
      </c>
      <c r="F1127" s="230" t="s">
        <v>1619</v>
      </c>
      <c r="G1127" s="231" t="s">
        <v>416</v>
      </c>
      <c r="H1127" s="232">
        <v>12</v>
      </c>
      <c r="I1127" s="233"/>
      <c r="J1127" s="234">
        <f>ROUND(I1127*H1127,2)</f>
        <v>0</v>
      </c>
      <c r="K1127" s="230" t="s">
        <v>355</v>
      </c>
      <c r="L1127" s="44"/>
      <c r="M1127" s="235" t="s">
        <v>1</v>
      </c>
      <c r="N1127" s="236" t="s">
        <v>41</v>
      </c>
      <c r="O1127" s="91"/>
      <c r="P1127" s="237">
        <f>O1127*H1127</f>
        <v>0</v>
      </c>
      <c r="Q1127" s="237">
        <v>0</v>
      </c>
      <c r="R1127" s="237">
        <f>Q1127*H1127</f>
        <v>0</v>
      </c>
      <c r="S1127" s="237">
        <v>0</v>
      </c>
      <c r="T1127" s="238">
        <f>S1127*H1127</f>
        <v>0</v>
      </c>
      <c r="U1127" s="38"/>
      <c r="V1127" s="38"/>
      <c r="W1127" s="38"/>
      <c r="X1127" s="38"/>
      <c r="Y1127" s="38"/>
      <c r="Z1127" s="38"/>
      <c r="AA1127" s="38"/>
      <c r="AB1127" s="38"/>
      <c r="AC1127" s="38"/>
      <c r="AD1127" s="38"/>
      <c r="AE1127" s="38"/>
      <c r="AR1127" s="239" t="s">
        <v>439</v>
      </c>
      <c r="AT1127" s="239" t="s">
        <v>351</v>
      </c>
      <c r="AU1127" s="239" t="s">
        <v>85</v>
      </c>
      <c r="AY1127" s="17" t="s">
        <v>349</v>
      </c>
      <c r="BE1127" s="240">
        <f>IF(N1127="základní",J1127,0)</f>
        <v>0</v>
      </c>
      <c r="BF1127" s="240">
        <f>IF(N1127="snížená",J1127,0)</f>
        <v>0</v>
      </c>
      <c r="BG1127" s="240">
        <f>IF(N1127="zákl. přenesená",J1127,0)</f>
        <v>0</v>
      </c>
      <c r="BH1127" s="240">
        <f>IF(N1127="sníž. přenesená",J1127,0)</f>
        <v>0</v>
      </c>
      <c r="BI1127" s="240">
        <f>IF(N1127="nulová",J1127,0)</f>
        <v>0</v>
      </c>
      <c r="BJ1127" s="17" t="s">
        <v>83</v>
      </c>
      <c r="BK1127" s="240">
        <f>ROUND(I1127*H1127,2)</f>
        <v>0</v>
      </c>
      <c r="BL1127" s="17" t="s">
        <v>439</v>
      </c>
      <c r="BM1127" s="239" t="s">
        <v>1620</v>
      </c>
    </row>
    <row r="1128" s="13" customFormat="1">
      <c r="A1128" s="13"/>
      <c r="B1128" s="241"/>
      <c r="C1128" s="242"/>
      <c r="D1128" s="243" t="s">
        <v>358</v>
      </c>
      <c r="E1128" s="244" t="s">
        <v>1</v>
      </c>
      <c r="F1128" s="245" t="s">
        <v>359</v>
      </c>
      <c r="G1128" s="242"/>
      <c r="H1128" s="244" t="s">
        <v>1</v>
      </c>
      <c r="I1128" s="246"/>
      <c r="J1128" s="242"/>
      <c r="K1128" s="242"/>
      <c r="L1128" s="247"/>
      <c r="M1128" s="248"/>
      <c r="N1128" s="249"/>
      <c r="O1128" s="249"/>
      <c r="P1128" s="249"/>
      <c r="Q1128" s="249"/>
      <c r="R1128" s="249"/>
      <c r="S1128" s="249"/>
      <c r="T1128" s="250"/>
      <c r="U1128" s="13"/>
      <c r="V1128" s="13"/>
      <c r="W1128" s="13"/>
      <c r="X1128" s="13"/>
      <c r="Y1128" s="13"/>
      <c r="Z1128" s="13"/>
      <c r="AA1128" s="13"/>
      <c r="AB1128" s="13"/>
      <c r="AC1128" s="13"/>
      <c r="AD1128" s="13"/>
      <c r="AE1128" s="13"/>
      <c r="AT1128" s="251" t="s">
        <v>358</v>
      </c>
      <c r="AU1128" s="251" t="s">
        <v>85</v>
      </c>
      <c r="AV1128" s="13" t="s">
        <v>83</v>
      </c>
      <c r="AW1128" s="13" t="s">
        <v>32</v>
      </c>
      <c r="AX1128" s="13" t="s">
        <v>76</v>
      </c>
      <c r="AY1128" s="251" t="s">
        <v>349</v>
      </c>
    </row>
    <row r="1129" s="13" customFormat="1">
      <c r="A1129" s="13"/>
      <c r="B1129" s="241"/>
      <c r="C1129" s="242"/>
      <c r="D1129" s="243" t="s">
        <v>358</v>
      </c>
      <c r="E1129" s="244" t="s">
        <v>1</v>
      </c>
      <c r="F1129" s="245" t="s">
        <v>1604</v>
      </c>
      <c r="G1129" s="242"/>
      <c r="H1129" s="244" t="s">
        <v>1</v>
      </c>
      <c r="I1129" s="246"/>
      <c r="J1129" s="242"/>
      <c r="K1129" s="242"/>
      <c r="L1129" s="247"/>
      <c r="M1129" s="248"/>
      <c r="N1129" s="249"/>
      <c r="O1129" s="249"/>
      <c r="P1129" s="249"/>
      <c r="Q1129" s="249"/>
      <c r="R1129" s="249"/>
      <c r="S1129" s="249"/>
      <c r="T1129" s="250"/>
      <c r="U1129" s="13"/>
      <c r="V1129" s="13"/>
      <c r="W1129" s="13"/>
      <c r="X1129" s="13"/>
      <c r="Y1129" s="13"/>
      <c r="Z1129" s="13"/>
      <c r="AA1129" s="13"/>
      <c r="AB1129" s="13"/>
      <c r="AC1129" s="13"/>
      <c r="AD1129" s="13"/>
      <c r="AE1129" s="13"/>
      <c r="AT1129" s="251" t="s">
        <v>358</v>
      </c>
      <c r="AU1129" s="251" t="s">
        <v>85</v>
      </c>
      <c r="AV1129" s="13" t="s">
        <v>83</v>
      </c>
      <c r="AW1129" s="13" t="s">
        <v>32</v>
      </c>
      <c r="AX1129" s="13" t="s">
        <v>76</v>
      </c>
      <c r="AY1129" s="251" t="s">
        <v>349</v>
      </c>
    </row>
    <row r="1130" s="14" customFormat="1">
      <c r="A1130" s="14"/>
      <c r="B1130" s="252"/>
      <c r="C1130" s="253"/>
      <c r="D1130" s="243" t="s">
        <v>358</v>
      </c>
      <c r="E1130" s="254" t="s">
        <v>1</v>
      </c>
      <c r="F1130" s="255" t="s">
        <v>190</v>
      </c>
      <c r="G1130" s="253"/>
      <c r="H1130" s="256">
        <v>12</v>
      </c>
      <c r="I1130" s="257"/>
      <c r="J1130" s="253"/>
      <c r="K1130" s="253"/>
      <c r="L1130" s="258"/>
      <c r="M1130" s="259"/>
      <c r="N1130" s="260"/>
      <c r="O1130" s="260"/>
      <c r="P1130" s="260"/>
      <c r="Q1130" s="260"/>
      <c r="R1130" s="260"/>
      <c r="S1130" s="260"/>
      <c r="T1130" s="261"/>
      <c r="U1130" s="14"/>
      <c r="V1130" s="14"/>
      <c r="W1130" s="14"/>
      <c r="X1130" s="14"/>
      <c r="Y1130" s="14"/>
      <c r="Z1130" s="14"/>
      <c r="AA1130" s="14"/>
      <c r="AB1130" s="14"/>
      <c r="AC1130" s="14"/>
      <c r="AD1130" s="14"/>
      <c r="AE1130" s="14"/>
      <c r="AT1130" s="262" t="s">
        <v>358</v>
      </c>
      <c r="AU1130" s="262" t="s">
        <v>85</v>
      </c>
      <c r="AV1130" s="14" t="s">
        <v>85</v>
      </c>
      <c r="AW1130" s="14" t="s">
        <v>32</v>
      </c>
      <c r="AX1130" s="14" t="s">
        <v>83</v>
      </c>
      <c r="AY1130" s="262" t="s">
        <v>349</v>
      </c>
    </row>
    <row r="1131" s="2" customFormat="1" ht="16.5" customHeight="1">
      <c r="A1131" s="38"/>
      <c r="B1131" s="39"/>
      <c r="C1131" s="275" t="s">
        <v>1621</v>
      </c>
      <c r="D1131" s="275" t="s">
        <v>419</v>
      </c>
      <c r="E1131" s="276" t="s">
        <v>1622</v>
      </c>
      <c r="F1131" s="277" t="s">
        <v>1623</v>
      </c>
      <c r="G1131" s="278" t="s">
        <v>416</v>
      </c>
      <c r="H1131" s="279">
        <v>12</v>
      </c>
      <c r="I1131" s="280"/>
      <c r="J1131" s="281">
        <f>ROUND(I1131*H1131,2)</f>
        <v>0</v>
      </c>
      <c r="K1131" s="277" t="s">
        <v>355</v>
      </c>
      <c r="L1131" s="282"/>
      <c r="M1131" s="283" t="s">
        <v>1</v>
      </c>
      <c r="N1131" s="284" t="s">
        <v>41</v>
      </c>
      <c r="O1131" s="91"/>
      <c r="P1131" s="237">
        <f>O1131*H1131</f>
        <v>0</v>
      </c>
      <c r="Q1131" s="237">
        <v>0.00027</v>
      </c>
      <c r="R1131" s="237">
        <f>Q1131*H1131</f>
        <v>0.0032399999999999998</v>
      </c>
      <c r="S1131" s="237">
        <v>0</v>
      </c>
      <c r="T1131" s="238">
        <f>S1131*H1131</f>
        <v>0</v>
      </c>
      <c r="U1131" s="38"/>
      <c r="V1131" s="38"/>
      <c r="W1131" s="38"/>
      <c r="X1131" s="38"/>
      <c r="Y1131" s="38"/>
      <c r="Z1131" s="38"/>
      <c r="AA1131" s="38"/>
      <c r="AB1131" s="38"/>
      <c r="AC1131" s="38"/>
      <c r="AD1131" s="38"/>
      <c r="AE1131" s="38"/>
      <c r="AR1131" s="239" t="s">
        <v>525</v>
      </c>
      <c r="AT1131" s="239" t="s">
        <v>419</v>
      </c>
      <c r="AU1131" s="239" t="s">
        <v>85</v>
      </c>
      <c r="AY1131" s="17" t="s">
        <v>349</v>
      </c>
      <c r="BE1131" s="240">
        <f>IF(N1131="základní",J1131,0)</f>
        <v>0</v>
      </c>
      <c r="BF1131" s="240">
        <f>IF(N1131="snížená",J1131,0)</f>
        <v>0</v>
      </c>
      <c r="BG1131" s="240">
        <f>IF(N1131="zákl. přenesená",J1131,0)</f>
        <v>0</v>
      </c>
      <c r="BH1131" s="240">
        <f>IF(N1131="sníž. přenesená",J1131,0)</f>
        <v>0</v>
      </c>
      <c r="BI1131" s="240">
        <f>IF(N1131="nulová",J1131,0)</f>
        <v>0</v>
      </c>
      <c r="BJ1131" s="17" t="s">
        <v>83</v>
      </c>
      <c r="BK1131" s="240">
        <f>ROUND(I1131*H1131,2)</f>
        <v>0</v>
      </c>
      <c r="BL1131" s="17" t="s">
        <v>439</v>
      </c>
      <c r="BM1131" s="239" t="s">
        <v>1624</v>
      </c>
    </row>
    <row r="1132" s="2" customFormat="1" ht="24.15" customHeight="1">
      <c r="A1132" s="38"/>
      <c r="B1132" s="39"/>
      <c r="C1132" s="228" t="s">
        <v>1625</v>
      </c>
      <c r="D1132" s="228" t="s">
        <v>351</v>
      </c>
      <c r="E1132" s="229" t="s">
        <v>1626</v>
      </c>
      <c r="F1132" s="230" t="s">
        <v>1627</v>
      </c>
      <c r="G1132" s="231" t="s">
        <v>1628</v>
      </c>
      <c r="H1132" s="232">
        <v>244.494</v>
      </c>
      <c r="I1132" s="233"/>
      <c r="J1132" s="234">
        <f>ROUND(I1132*H1132,2)</f>
        <v>0</v>
      </c>
      <c r="K1132" s="230" t="s">
        <v>355</v>
      </c>
      <c r="L1132" s="44"/>
      <c r="M1132" s="235" t="s">
        <v>1</v>
      </c>
      <c r="N1132" s="236" t="s">
        <v>41</v>
      </c>
      <c r="O1132" s="91"/>
      <c r="P1132" s="237">
        <f>O1132*H1132</f>
        <v>0</v>
      </c>
      <c r="Q1132" s="237">
        <v>6.0000000000000002E-05</v>
      </c>
      <c r="R1132" s="237">
        <f>Q1132*H1132</f>
        <v>0.014669640000000001</v>
      </c>
      <c r="S1132" s="237">
        <v>0</v>
      </c>
      <c r="T1132" s="238">
        <f>S1132*H1132</f>
        <v>0</v>
      </c>
      <c r="U1132" s="38"/>
      <c r="V1132" s="38"/>
      <c r="W1132" s="38"/>
      <c r="X1132" s="38"/>
      <c r="Y1132" s="38"/>
      <c r="Z1132" s="38"/>
      <c r="AA1132" s="38"/>
      <c r="AB1132" s="38"/>
      <c r="AC1132" s="38"/>
      <c r="AD1132" s="38"/>
      <c r="AE1132" s="38"/>
      <c r="AR1132" s="239" t="s">
        <v>439</v>
      </c>
      <c r="AT1132" s="239" t="s">
        <v>351</v>
      </c>
      <c r="AU1132" s="239" t="s">
        <v>85</v>
      </c>
      <c r="AY1132" s="17" t="s">
        <v>349</v>
      </c>
      <c r="BE1132" s="240">
        <f>IF(N1132="základní",J1132,0)</f>
        <v>0</v>
      </c>
      <c r="BF1132" s="240">
        <f>IF(N1132="snížená",J1132,0)</f>
        <v>0</v>
      </c>
      <c r="BG1132" s="240">
        <f>IF(N1132="zákl. přenesená",J1132,0)</f>
        <v>0</v>
      </c>
      <c r="BH1132" s="240">
        <f>IF(N1132="sníž. přenesená",J1132,0)</f>
        <v>0</v>
      </c>
      <c r="BI1132" s="240">
        <f>IF(N1132="nulová",J1132,0)</f>
        <v>0</v>
      </c>
      <c r="BJ1132" s="17" t="s">
        <v>83</v>
      </c>
      <c r="BK1132" s="240">
        <f>ROUND(I1132*H1132,2)</f>
        <v>0</v>
      </c>
      <c r="BL1132" s="17" t="s">
        <v>439</v>
      </c>
      <c r="BM1132" s="239" t="s">
        <v>1629</v>
      </c>
    </row>
    <row r="1133" s="13" customFormat="1">
      <c r="A1133" s="13"/>
      <c r="B1133" s="241"/>
      <c r="C1133" s="242"/>
      <c r="D1133" s="243" t="s">
        <v>358</v>
      </c>
      <c r="E1133" s="244" t="s">
        <v>1</v>
      </c>
      <c r="F1133" s="245" t="s">
        <v>1630</v>
      </c>
      <c r="G1133" s="242"/>
      <c r="H1133" s="244" t="s">
        <v>1</v>
      </c>
      <c r="I1133" s="246"/>
      <c r="J1133" s="242"/>
      <c r="K1133" s="242"/>
      <c r="L1133" s="247"/>
      <c r="M1133" s="248"/>
      <c r="N1133" s="249"/>
      <c r="O1133" s="249"/>
      <c r="P1133" s="249"/>
      <c r="Q1133" s="249"/>
      <c r="R1133" s="249"/>
      <c r="S1133" s="249"/>
      <c r="T1133" s="250"/>
      <c r="U1133" s="13"/>
      <c r="V1133" s="13"/>
      <c r="W1133" s="13"/>
      <c r="X1133" s="13"/>
      <c r="Y1133" s="13"/>
      <c r="Z1133" s="13"/>
      <c r="AA1133" s="13"/>
      <c r="AB1133" s="13"/>
      <c r="AC1133" s="13"/>
      <c r="AD1133" s="13"/>
      <c r="AE1133" s="13"/>
      <c r="AT1133" s="251" t="s">
        <v>358</v>
      </c>
      <c r="AU1133" s="251" t="s">
        <v>85</v>
      </c>
      <c r="AV1133" s="13" t="s">
        <v>83</v>
      </c>
      <c r="AW1133" s="13" t="s">
        <v>32</v>
      </c>
      <c r="AX1133" s="13" t="s">
        <v>76</v>
      </c>
      <c r="AY1133" s="251" t="s">
        <v>349</v>
      </c>
    </row>
    <row r="1134" s="14" customFormat="1">
      <c r="A1134" s="14"/>
      <c r="B1134" s="252"/>
      <c r="C1134" s="253"/>
      <c r="D1134" s="243" t="s">
        <v>358</v>
      </c>
      <c r="E1134" s="263" t="s">
        <v>1</v>
      </c>
      <c r="F1134" s="254" t="s">
        <v>1631</v>
      </c>
      <c r="G1134" s="253"/>
      <c r="H1134" s="256">
        <v>244.494</v>
      </c>
      <c r="I1134" s="257"/>
      <c r="J1134" s="253"/>
      <c r="K1134" s="253"/>
      <c r="L1134" s="258"/>
      <c r="M1134" s="259"/>
      <c r="N1134" s="260"/>
      <c r="O1134" s="260"/>
      <c r="P1134" s="260"/>
      <c r="Q1134" s="260"/>
      <c r="R1134" s="260"/>
      <c r="S1134" s="260"/>
      <c r="T1134" s="261"/>
      <c r="U1134" s="14"/>
      <c r="V1134" s="14"/>
      <c r="W1134" s="14"/>
      <c r="X1134" s="14"/>
      <c r="Y1134" s="14"/>
      <c r="Z1134" s="14"/>
      <c r="AA1134" s="14"/>
      <c r="AB1134" s="14"/>
      <c r="AC1134" s="14"/>
      <c r="AD1134" s="14"/>
      <c r="AE1134" s="14"/>
      <c r="AT1134" s="262" t="s">
        <v>358</v>
      </c>
      <c r="AU1134" s="262" t="s">
        <v>85</v>
      </c>
      <c r="AV1134" s="14" t="s">
        <v>85</v>
      </c>
      <c r="AW1134" s="14" t="s">
        <v>32</v>
      </c>
      <c r="AX1134" s="14" t="s">
        <v>76</v>
      </c>
      <c r="AY1134" s="262" t="s">
        <v>349</v>
      </c>
    </row>
    <row r="1135" s="15" customFormat="1">
      <c r="A1135" s="15"/>
      <c r="B1135" s="264"/>
      <c r="C1135" s="265"/>
      <c r="D1135" s="243" t="s">
        <v>358</v>
      </c>
      <c r="E1135" s="266" t="s">
        <v>1</v>
      </c>
      <c r="F1135" s="267" t="s">
        <v>377</v>
      </c>
      <c r="G1135" s="265"/>
      <c r="H1135" s="268">
        <v>244.494</v>
      </c>
      <c r="I1135" s="269"/>
      <c r="J1135" s="265"/>
      <c r="K1135" s="265"/>
      <c r="L1135" s="270"/>
      <c r="M1135" s="271"/>
      <c r="N1135" s="272"/>
      <c r="O1135" s="272"/>
      <c r="P1135" s="272"/>
      <c r="Q1135" s="272"/>
      <c r="R1135" s="272"/>
      <c r="S1135" s="272"/>
      <c r="T1135" s="273"/>
      <c r="U1135" s="15"/>
      <c r="V1135" s="15"/>
      <c r="W1135" s="15"/>
      <c r="X1135" s="15"/>
      <c r="Y1135" s="15"/>
      <c r="Z1135" s="15"/>
      <c r="AA1135" s="15"/>
      <c r="AB1135" s="15"/>
      <c r="AC1135" s="15"/>
      <c r="AD1135" s="15"/>
      <c r="AE1135" s="15"/>
      <c r="AT1135" s="274" t="s">
        <v>358</v>
      </c>
      <c r="AU1135" s="274" t="s">
        <v>85</v>
      </c>
      <c r="AV1135" s="15" t="s">
        <v>356</v>
      </c>
      <c r="AW1135" s="15" t="s">
        <v>32</v>
      </c>
      <c r="AX1135" s="15" t="s">
        <v>83</v>
      </c>
      <c r="AY1135" s="274" t="s">
        <v>349</v>
      </c>
    </row>
    <row r="1136" s="2" customFormat="1" ht="24.15" customHeight="1">
      <c r="A1136" s="38"/>
      <c r="B1136" s="39"/>
      <c r="C1136" s="275" t="s">
        <v>1632</v>
      </c>
      <c r="D1136" s="275" t="s">
        <v>419</v>
      </c>
      <c r="E1136" s="276" t="s">
        <v>1633</v>
      </c>
      <c r="F1136" s="277" t="s">
        <v>1634</v>
      </c>
      <c r="G1136" s="278" t="s">
        <v>399</v>
      </c>
      <c r="H1136" s="279">
        <v>0.28100000000000003</v>
      </c>
      <c r="I1136" s="280"/>
      <c r="J1136" s="281">
        <f>ROUND(I1136*H1136,2)</f>
        <v>0</v>
      </c>
      <c r="K1136" s="277" t="s">
        <v>355</v>
      </c>
      <c r="L1136" s="282"/>
      <c r="M1136" s="283" t="s">
        <v>1</v>
      </c>
      <c r="N1136" s="284" t="s">
        <v>41</v>
      </c>
      <c r="O1136" s="91"/>
      <c r="P1136" s="237">
        <f>O1136*H1136</f>
        <v>0</v>
      </c>
      <c r="Q1136" s="237">
        <v>1</v>
      </c>
      <c r="R1136" s="237">
        <f>Q1136*H1136</f>
        <v>0.28100000000000003</v>
      </c>
      <c r="S1136" s="237">
        <v>0</v>
      </c>
      <c r="T1136" s="238">
        <f>S1136*H1136</f>
        <v>0</v>
      </c>
      <c r="U1136" s="38"/>
      <c r="V1136" s="38"/>
      <c r="W1136" s="38"/>
      <c r="X1136" s="38"/>
      <c r="Y1136" s="38"/>
      <c r="Z1136" s="38"/>
      <c r="AA1136" s="38"/>
      <c r="AB1136" s="38"/>
      <c r="AC1136" s="38"/>
      <c r="AD1136" s="38"/>
      <c r="AE1136" s="38"/>
      <c r="AR1136" s="239" t="s">
        <v>525</v>
      </c>
      <c r="AT1136" s="239" t="s">
        <v>419</v>
      </c>
      <c r="AU1136" s="239" t="s">
        <v>85</v>
      </c>
      <c r="AY1136" s="17" t="s">
        <v>349</v>
      </c>
      <c r="BE1136" s="240">
        <f>IF(N1136="základní",J1136,0)</f>
        <v>0</v>
      </c>
      <c r="BF1136" s="240">
        <f>IF(N1136="snížená",J1136,0)</f>
        <v>0</v>
      </c>
      <c r="BG1136" s="240">
        <f>IF(N1136="zákl. přenesená",J1136,0)</f>
        <v>0</v>
      </c>
      <c r="BH1136" s="240">
        <f>IF(N1136="sníž. přenesená",J1136,0)</f>
        <v>0</v>
      </c>
      <c r="BI1136" s="240">
        <f>IF(N1136="nulová",J1136,0)</f>
        <v>0</v>
      </c>
      <c r="BJ1136" s="17" t="s">
        <v>83</v>
      </c>
      <c r="BK1136" s="240">
        <f>ROUND(I1136*H1136,2)</f>
        <v>0</v>
      </c>
      <c r="BL1136" s="17" t="s">
        <v>439</v>
      </c>
      <c r="BM1136" s="239" t="s">
        <v>1635</v>
      </c>
    </row>
    <row r="1137" s="14" customFormat="1">
      <c r="A1137" s="14"/>
      <c r="B1137" s="252"/>
      <c r="C1137" s="253"/>
      <c r="D1137" s="243" t="s">
        <v>358</v>
      </c>
      <c r="E1137" s="263" t="s">
        <v>1</v>
      </c>
      <c r="F1137" s="254" t="s">
        <v>1636</v>
      </c>
      <c r="G1137" s="253"/>
      <c r="H1137" s="256">
        <v>0.244</v>
      </c>
      <c r="I1137" s="257"/>
      <c r="J1137" s="253"/>
      <c r="K1137" s="253"/>
      <c r="L1137" s="258"/>
      <c r="M1137" s="259"/>
      <c r="N1137" s="260"/>
      <c r="O1137" s="260"/>
      <c r="P1137" s="260"/>
      <c r="Q1137" s="260"/>
      <c r="R1137" s="260"/>
      <c r="S1137" s="260"/>
      <c r="T1137" s="261"/>
      <c r="U1137" s="14"/>
      <c r="V1137" s="14"/>
      <c r="W1137" s="14"/>
      <c r="X1137" s="14"/>
      <c r="Y1137" s="14"/>
      <c r="Z1137" s="14"/>
      <c r="AA1137" s="14"/>
      <c r="AB1137" s="14"/>
      <c r="AC1137" s="14"/>
      <c r="AD1137" s="14"/>
      <c r="AE1137" s="14"/>
      <c r="AT1137" s="262" t="s">
        <v>358</v>
      </c>
      <c r="AU1137" s="262" t="s">
        <v>85</v>
      </c>
      <c r="AV1137" s="14" t="s">
        <v>85</v>
      </c>
      <c r="AW1137" s="14" t="s">
        <v>32</v>
      </c>
      <c r="AX1137" s="14" t="s">
        <v>76</v>
      </c>
      <c r="AY1137" s="262" t="s">
        <v>349</v>
      </c>
    </row>
    <row r="1138" s="15" customFormat="1">
      <c r="A1138" s="15"/>
      <c r="B1138" s="264"/>
      <c r="C1138" s="265"/>
      <c r="D1138" s="243" t="s">
        <v>358</v>
      </c>
      <c r="E1138" s="266" t="s">
        <v>1</v>
      </c>
      <c r="F1138" s="267" t="s">
        <v>377</v>
      </c>
      <c r="G1138" s="265"/>
      <c r="H1138" s="268">
        <v>0.244</v>
      </c>
      <c r="I1138" s="269"/>
      <c r="J1138" s="265"/>
      <c r="K1138" s="265"/>
      <c r="L1138" s="270"/>
      <c r="M1138" s="271"/>
      <c r="N1138" s="272"/>
      <c r="O1138" s="272"/>
      <c r="P1138" s="272"/>
      <c r="Q1138" s="272"/>
      <c r="R1138" s="272"/>
      <c r="S1138" s="272"/>
      <c r="T1138" s="273"/>
      <c r="U1138" s="15"/>
      <c r="V1138" s="15"/>
      <c r="W1138" s="15"/>
      <c r="X1138" s="15"/>
      <c r="Y1138" s="15"/>
      <c r="Z1138" s="15"/>
      <c r="AA1138" s="15"/>
      <c r="AB1138" s="15"/>
      <c r="AC1138" s="15"/>
      <c r="AD1138" s="15"/>
      <c r="AE1138" s="15"/>
      <c r="AT1138" s="274" t="s">
        <v>358</v>
      </c>
      <c r="AU1138" s="274" t="s">
        <v>85</v>
      </c>
      <c r="AV1138" s="15" t="s">
        <v>356</v>
      </c>
      <c r="AW1138" s="15" t="s">
        <v>32</v>
      </c>
      <c r="AX1138" s="15" t="s">
        <v>83</v>
      </c>
      <c r="AY1138" s="274" t="s">
        <v>349</v>
      </c>
    </row>
    <row r="1139" s="14" customFormat="1">
      <c r="A1139" s="14"/>
      <c r="B1139" s="252"/>
      <c r="C1139" s="253"/>
      <c r="D1139" s="243" t="s">
        <v>358</v>
      </c>
      <c r="E1139" s="253"/>
      <c r="F1139" s="254" t="s">
        <v>1637</v>
      </c>
      <c r="G1139" s="253"/>
      <c r="H1139" s="256">
        <v>0.28100000000000003</v>
      </c>
      <c r="I1139" s="257"/>
      <c r="J1139" s="253"/>
      <c r="K1139" s="253"/>
      <c r="L1139" s="258"/>
      <c r="M1139" s="259"/>
      <c r="N1139" s="260"/>
      <c r="O1139" s="260"/>
      <c r="P1139" s="260"/>
      <c r="Q1139" s="260"/>
      <c r="R1139" s="260"/>
      <c r="S1139" s="260"/>
      <c r="T1139" s="261"/>
      <c r="U1139" s="14"/>
      <c r="V1139" s="14"/>
      <c r="W1139" s="14"/>
      <c r="X1139" s="14"/>
      <c r="Y1139" s="14"/>
      <c r="Z1139" s="14"/>
      <c r="AA1139" s="14"/>
      <c r="AB1139" s="14"/>
      <c r="AC1139" s="14"/>
      <c r="AD1139" s="14"/>
      <c r="AE1139" s="14"/>
      <c r="AT1139" s="262" t="s">
        <v>358</v>
      </c>
      <c r="AU1139" s="262" t="s">
        <v>85</v>
      </c>
      <c r="AV1139" s="14" t="s">
        <v>85</v>
      </c>
      <c r="AW1139" s="14" t="s">
        <v>4</v>
      </c>
      <c r="AX1139" s="14" t="s">
        <v>83</v>
      </c>
      <c r="AY1139" s="262" t="s">
        <v>349</v>
      </c>
    </row>
    <row r="1140" s="2" customFormat="1" ht="24.15" customHeight="1">
      <c r="A1140" s="38"/>
      <c r="B1140" s="39"/>
      <c r="C1140" s="228" t="s">
        <v>1638</v>
      </c>
      <c r="D1140" s="228" t="s">
        <v>351</v>
      </c>
      <c r="E1140" s="229" t="s">
        <v>1639</v>
      </c>
      <c r="F1140" s="230" t="s">
        <v>1640</v>
      </c>
      <c r="G1140" s="231" t="s">
        <v>1628</v>
      </c>
      <c r="H1140" s="232">
        <v>32654.080000000002</v>
      </c>
      <c r="I1140" s="233"/>
      <c r="J1140" s="234">
        <f>ROUND(I1140*H1140,2)</f>
        <v>0</v>
      </c>
      <c r="K1140" s="230" t="s">
        <v>355</v>
      </c>
      <c r="L1140" s="44"/>
      <c r="M1140" s="235" t="s">
        <v>1</v>
      </c>
      <c r="N1140" s="236" t="s">
        <v>41</v>
      </c>
      <c r="O1140" s="91"/>
      <c r="P1140" s="237">
        <f>O1140*H1140</f>
        <v>0</v>
      </c>
      <c r="Q1140" s="237">
        <v>6.0000000000000002E-05</v>
      </c>
      <c r="R1140" s="237">
        <f>Q1140*H1140</f>
        <v>1.9592448000000002</v>
      </c>
      <c r="S1140" s="237">
        <v>0</v>
      </c>
      <c r="T1140" s="238">
        <f>S1140*H1140</f>
        <v>0</v>
      </c>
      <c r="U1140" s="38"/>
      <c r="V1140" s="38"/>
      <c r="W1140" s="38"/>
      <c r="X1140" s="38"/>
      <c r="Y1140" s="38"/>
      <c r="Z1140" s="38"/>
      <c r="AA1140" s="38"/>
      <c r="AB1140" s="38"/>
      <c r="AC1140" s="38"/>
      <c r="AD1140" s="38"/>
      <c r="AE1140" s="38"/>
      <c r="AR1140" s="239" t="s">
        <v>439</v>
      </c>
      <c r="AT1140" s="239" t="s">
        <v>351</v>
      </c>
      <c r="AU1140" s="239" t="s">
        <v>85</v>
      </c>
      <c r="AY1140" s="17" t="s">
        <v>349</v>
      </c>
      <c r="BE1140" s="240">
        <f>IF(N1140="základní",J1140,0)</f>
        <v>0</v>
      </c>
      <c r="BF1140" s="240">
        <f>IF(N1140="snížená",J1140,0)</f>
        <v>0</v>
      </c>
      <c r="BG1140" s="240">
        <f>IF(N1140="zákl. přenesená",J1140,0)</f>
        <v>0</v>
      </c>
      <c r="BH1140" s="240">
        <f>IF(N1140="sníž. přenesená",J1140,0)</f>
        <v>0</v>
      </c>
      <c r="BI1140" s="240">
        <f>IF(N1140="nulová",J1140,0)</f>
        <v>0</v>
      </c>
      <c r="BJ1140" s="17" t="s">
        <v>83</v>
      </c>
      <c r="BK1140" s="240">
        <f>ROUND(I1140*H1140,2)</f>
        <v>0</v>
      </c>
      <c r="BL1140" s="17" t="s">
        <v>439</v>
      </c>
      <c r="BM1140" s="239" t="s">
        <v>1641</v>
      </c>
    </row>
    <row r="1141" s="13" customFormat="1">
      <c r="A1141" s="13"/>
      <c r="B1141" s="241"/>
      <c r="C1141" s="242"/>
      <c r="D1141" s="243" t="s">
        <v>358</v>
      </c>
      <c r="E1141" s="244" t="s">
        <v>1</v>
      </c>
      <c r="F1141" s="245" t="s">
        <v>1642</v>
      </c>
      <c r="G1141" s="242"/>
      <c r="H1141" s="244" t="s">
        <v>1</v>
      </c>
      <c r="I1141" s="246"/>
      <c r="J1141" s="242"/>
      <c r="K1141" s="242"/>
      <c r="L1141" s="247"/>
      <c r="M1141" s="248"/>
      <c r="N1141" s="249"/>
      <c r="O1141" s="249"/>
      <c r="P1141" s="249"/>
      <c r="Q1141" s="249"/>
      <c r="R1141" s="249"/>
      <c r="S1141" s="249"/>
      <c r="T1141" s="250"/>
      <c r="U1141" s="13"/>
      <c r="V1141" s="13"/>
      <c r="W1141" s="13"/>
      <c r="X1141" s="13"/>
      <c r="Y1141" s="13"/>
      <c r="Z1141" s="13"/>
      <c r="AA1141" s="13"/>
      <c r="AB1141" s="13"/>
      <c r="AC1141" s="13"/>
      <c r="AD1141" s="13"/>
      <c r="AE1141" s="13"/>
      <c r="AT1141" s="251" t="s">
        <v>358</v>
      </c>
      <c r="AU1141" s="251" t="s">
        <v>85</v>
      </c>
      <c r="AV1141" s="13" t="s">
        <v>83</v>
      </c>
      <c r="AW1141" s="13" t="s">
        <v>32</v>
      </c>
      <c r="AX1141" s="13" t="s">
        <v>76</v>
      </c>
      <c r="AY1141" s="251" t="s">
        <v>349</v>
      </c>
    </row>
    <row r="1142" s="13" customFormat="1">
      <c r="A1142" s="13"/>
      <c r="B1142" s="241"/>
      <c r="C1142" s="242"/>
      <c r="D1142" s="243" t="s">
        <v>358</v>
      </c>
      <c r="E1142" s="244" t="s">
        <v>1</v>
      </c>
      <c r="F1142" s="245" t="s">
        <v>1643</v>
      </c>
      <c r="G1142" s="242"/>
      <c r="H1142" s="244" t="s">
        <v>1</v>
      </c>
      <c r="I1142" s="246"/>
      <c r="J1142" s="242"/>
      <c r="K1142" s="242"/>
      <c r="L1142" s="247"/>
      <c r="M1142" s="248"/>
      <c r="N1142" s="249"/>
      <c r="O1142" s="249"/>
      <c r="P1142" s="249"/>
      <c r="Q1142" s="249"/>
      <c r="R1142" s="249"/>
      <c r="S1142" s="249"/>
      <c r="T1142" s="250"/>
      <c r="U1142" s="13"/>
      <c r="V1142" s="13"/>
      <c r="W1142" s="13"/>
      <c r="X1142" s="13"/>
      <c r="Y1142" s="13"/>
      <c r="Z1142" s="13"/>
      <c r="AA1142" s="13"/>
      <c r="AB1142" s="13"/>
      <c r="AC1142" s="13"/>
      <c r="AD1142" s="13"/>
      <c r="AE1142" s="13"/>
      <c r="AT1142" s="251" t="s">
        <v>358</v>
      </c>
      <c r="AU1142" s="251" t="s">
        <v>85</v>
      </c>
      <c r="AV1142" s="13" t="s">
        <v>83</v>
      </c>
      <c r="AW1142" s="13" t="s">
        <v>32</v>
      </c>
      <c r="AX1142" s="13" t="s">
        <v>76</v>
      </c>
      <c r="AY1142" s="251" t="s">
        <v>349</v>
      </c>
    </row>
    <row r="1143" s="14" customFormat="1">
      <c r="A1143" s="14"/>
      <c r="B1143" s="252"/>
      <c r="C1143" s="253"/>
      <c r="D1143" s="243" t="s">
        <v>358</v>
      </c>
      <c r="E1143" s="263" t="s">
        <v>1</v>
      </c>
      <c r="F1143" s="254" t="s">
        <v>1644</v>
      </c>
      <c r="G1143" s="253"/>
      <c r="H1143" s="256">
        <v>25560.200000000001</v>
      </c>
      <c r="I1143" s="257"/>
      <c r="J1143" s="253"/>
      <c r="K1143" s="253"/>
      <c r="L1143" s="258"/>
      <c r="M1143" s="259"/>
      <c r="N1143" s="260"/>
      <c r="O1143" s="260"/>
      <c r="P1143" s="260"/>
      <c r="Q1143" s="260"/>
      <c r="R1143" s="260"/>
      <c r="S1143" s="260"/>
      <c r="T1143" s="261"/>
      <c r="U1143" s="14"/>
      <c r="V1143" s="14"/>
      <c r="W1143" s="14"/>
      <c r="X1143" s="14"/>
      <c r="Y1143" s="14"/>
      <c r="Z1143" s="14"/>
      <c r="AA1143" s="14"/>
      <c r="AB1143" s="14"/>
      <c r="AC1143" s="14"/>
      <c r="AD1143" s="14"/>
      <c r="AE1143" s="14"/>
      <c r="AT1143" s="262" t="s">
        <v>358</v>
      </c>
      <c r="AU1143" s="262" t="s">
        <v>85</v>
      </c>
      <c r="AV1143" s="14" t="s">
        <v>85</v>
      </c>
      <c r="AW1143" s="14" t="s">
        <v>32</v>
      </c>
      <c r="AX1143" s="14" t="s">
        <v>76</v>
      </c>
      <c r="AY1143" s="262" t="s">
        <v>349</v>
      </c>
    </row>
    <row r="1144" s="14" customFormat="1">
      <c r="A1144" s="14"/>
      <c r="B1144" s="252"/>
      <c r="C1144" s="253"/>
      <c r="D1144" s="243" t="s">
        <v>358</v>
      </c>
      <c r="E1144" s="263" t="s">
        <v>1</v>
      </c>
      <c r="F1144" s="254" t="s">
        <v>1645</v>
      </c>
      <c r="G1144" s="253"/>
      <c r="H1144" s="256">
        <v>1071.2000000000001</v>
      </c>
      <c r="I1144" s="257"/>
      <c r="J1144" s="253"/>
      <c r="K1144" s="253"/>
      <c r="L1144" s="258"/>
      <c r="M1144" s="259"/>
      <c r="N1144" s="260"/>
      <c r="O1144" s="260"/>
      <c r="P1144" s="260"/>
      <c r="Q1144" s="260"/>
      <c r="R1144" s="260"/>
      <c r="S1144" s="260"/>
      <c r="T1144" s="261"/>
      <c r="U1144" s="14"/>
      <c r="V1144" s="14"/>
      <c r="W1144" s="14"/>
      <c r="X1144" s="14"/>
      <c r="Y1144" s="14"/>
      <c r="Z1144" s="14"/>
      <c r="AA1144" s="14"/>
      <c r="AB1144" s="14"/>
      <c r="AC1144" s="14"/>
      <c r="AD1144" s="14"/>
      <c r="AE1144" s="14"/>
      <c r="AT1144" s="262" t="s">
        <v>358</v>
      </c>
      <c r="AU1144" s="262" t="s">
        <v>85</v>
      </c>
      <c r="AV1144" s="14" t="s">
        <v>85</v>
      </c>
      <c r="AW1144" s="14" t="s">
        <v>32</v>
      </c>
      <c r="AX1144" s="14" t="s">
        <v>76</v>
      </c>
      <c r="AY1144" s="262" t="s">
        <v>349</v>
      </c>
    </row>
    <row r="1145" s="13" customFormat="1">
      <c r="A1145" s="13"/>
      <c r="B1145" s="241"/>
      <c r="C1145" s="242"/>
      <c r="D1145" s="243" t="s">
        <v>358</v>
      </c>
      <c r="E1145" s="244" t="s">
        <v>1</v>
      </c>
      <c r="F1145" s="245" t="s">
        <v>1646</v>
      </c>
      <c r="G1145" s="242"/>
      <c r="H1145" s="244" t="s">
        <v>1</v>
      </c>
      <c r="I1145" s="246"/>
      <c r="J1145" s="242"/>
      <c r="K1145" s="242"/>
      <c r="L1145" s="247"/>
      <c r="M1145" s="248"/>
      <c r="N1145" s="249"/>
      <c r="O1145" s="249"/>
      <c r="P1145" s="249"/>
      <c r="Q1145" s="249"/>
      <c r="R1145" s="249"/>
      <c r="S1145" s="249"/>
      <c r="T1145" s="250"/>
      <c r="U1145" s="13"/>
      <c r="V1145" s="13"/>
      <c r="W1145" s="13"/>
      <c r="X1145" s="13"/>
      <c r="Y1145" s="13"/>
      <c r="Z1145" s="13"/>
      <c r="AA1145" s="13"/>
      <c r="AB1145" s="13"/>
      <c r="AC1145" s="13"/>
      <c r="AD1145" s="13"/>
      <c r="AE1145" s="13"/>
      <c r="AT1145" s="251" t="s">
        <v>358</v>
      </c>
      <c r="AU1145" s="251" t="s">
        <v>85</v>
      </c>
      <c r="AV1145" s="13" t="s">
        <v>83</v>
      </c>
      <c r="AW1145" s="13" t="s">
        <v>32</v>
      </c>
      <c r="AX1145" s="13" t="s">
        <v>76</v>
      </c>
      <c r="AY1145" s="251" t="s">
        <v>349</v>
      </c>
    </row>
    <row r="1146" s="14" customFormat="1">
      <c r="A1146" s="14"/>
      <c r="B1146" s="252"/>
      <c r="C1146" s="253"/>
      <c r="D1146" s="243" t="s">
        <v>358</v>
      </c>
      <c r="E1146" s="263" t="s">
        <v>1</v>
      </c>
      <c r="F1146" s="254" t="s">
        <v>1647</v>
      </c>
      <c r="G1146" s="253"/>
      <c r="H1146" s="256">
        <v>5799.6400000000003</v>
      </c>
      <c r="I1146" s="257"/>
      <c r="J1146" s="253"/>
      <c r="K1146" s="253"/>
      <c r="L1146" s="258"/>
      <c r="M1146" s="259"/>
      <c r="N1146" s="260"/>
      <c r="O1146" s="260"/>
      <c r="P1146" s="260"/>
      <c r="Q1146" s="260"/>
      <c r="R1146" s="260"/>
      <c r="S1146" s="260"/>
      <c r="T1146" s="261"/>
      <c r="U1146" s="14"/>
      <c r="V1146" s="14"/>
      <c r="W1146" s="14"/>
      <c r="X1146" s="14"/>
      <c r="Y1146" s="14"/>
      <c r="Z1146" s="14"/>
      <c r="AA1146" s="14"/>
      <c r="AB1146" s="14"/>
      <c r="AC1146" s="14"/>
      <c r="AD1146" s="14"/>
      <c r="AE1146" s="14"/>
      <c r="AT1146" s="262" t="s">
        <v>358</v>
      </c>
      <c r="AU1146" s="262" t="s">
        <v>85</v>
      </c>
      <c r="AV1146" s="14" t="s">
        <v>85</v>
      </c>
      <c r="AW1146" s="14" t="s">
        <v>32</v>
      </c>
      <c r="AX1146" s="14" t="s">
        <v>76</v>
      </c>
      <c r="AY1146" s="262" t="s">
        <v>349</v>
      </c>
    </row>
    <row r="1147" s="14" customFormat="1">
      <c r="A1147" s="14"/>
      <c r="B1147" s="252"/>
      <c r="C1147" s="253"/>
      <c r="D1147" s="243" t="s">
        <v>358</v>
      </c>
      <c r="E1147" s="263" t="s">
        <v>1</v>
      </c>
      <c r="F1147" s="254" t="s">
        <v>1648</v>
      </c>
      <c r="G1147" s="253"/>
      <c r="H1147" s="256">
        <v>223.03999999999999</v>
      </c>
      <c r="I1147" s="257"/>
      <c r="J1147" s="253"/>
      <c r="K1147" s="253"/>
      <c r="L1147" s="258"/>
      <c r="M1147" s="259"/>
      <c r="N1147" s="260"/>
      <c r="O1147" s="260"/>
      <c r="P1147" s="260"/>
      <c r="Q1147" s="260"/>
      <c r="R1147" s="260"/>
      <c r="S1147" s="260"/>
      <c r="T1147" s="261"/>
      <c r="U1147" s="14"/>
      <c r="V1147" s="14"/>
      <c r="W1147" s="14"/>
      <c r="X1147" s="14"/>
      <c r="Y1147" s="14"/>
      <c r="Z1147" s="14"/>
      <c r="AA1147" s="14"/>
      <c r="AB1147" s="14"/>
      <c r="AC1147" s="14"/>
      <c r="AD1147" s="14"/>
      <c r="AE1147" s="14"/>
      <c r="AT1147" s="262" t="s">
        <v>358</v>
      </c>
      <c r="AU1147" s="262" t="s">
        <v>85</v>
      </c>
      <c r="AV1147" s="14" t="s">
        <v>85</v>
      </c>
      <c r="AW1147" s="14" t="s">
        <v>32</v>
      </c>
      <c r="AX1147" s="14" t="s">
        <v>76</v>
      </c>
      <c r="AY1147" s="262" t="s">
        <v>349</v>
      </c>
    </row>
    <row r="1148" s="15" customFormat="1">
      <c r="A1148" s="15"/>
      <c r="B1148" s="264"/>
      <c r="C1148" s="265"/>
      <c r="D1148" s="243" t="s">
        <v>358</v>
      </c>
      <c r="E1148" s="266" t="s">
        <v>1</v>
      </c>
      <c r="F1148" s="267" t="s">
        <v>377</v>
      </c>
      <c r="G1148" s="265"/>
      <c r="H1148" s="268">
        <v>32654.080000000002</v>
      </c>
      <c r="I1148" s="269"/>
      <c r="J1148" s="265"/>
      <c r="K1148" s="265"/>
      <c r="L1148" s="270"/>
      <c r="M1148" s="271"/>
      <c r="N1148" s="272"/>
      <c r="O1148" s="272"/>
      <c r="P1148" s="272"/>
      <c r="Q1148" s="272"/>
      <c r="R1148" s="272"/>
      <c r="S1148" s="272"/>
      <c r="T1148" s="273"/>
      <c r="U1148" s="15"/>
      <c r="V1148" s="15"/>
      <c r="W1148" s="15"/>
      <c r="X1148" s="15"/>
      <c r="Y1148" s="15"/>
      <c r="Z1148" s="15"/>
      <c r="AA1148" s="15"/>
      <c r="AB1148" s="15"/>
      <c r="AC1148" s="15"/>
      <c r="AD1148" s="15"/>
      <c r="AE1148" s="15"/>
      <c r="AT1148" s="274" t="s">
        <v>358</v>
      </c>
      <c r="AU1148" s="274" t="s">
        <v>85</v>
      </c>
      <c r="AV1148" s="15" t="s">
        <v>356</v>
      </c>
      <c r="AW1148" s="15" t="s">
        <v>32</v>
      </c>
      <c r="AX1148" s="15" t="s">
        <v>83</v>
      </c>
      <c r="AY1148" s="274" t="s">
        <v>349</v>
      </c>
    </row>
    <row r="1149" s="2" customFormat="1" ht="33" customHeight="1">
      <c r="A1149" s="38"/>
      <c r="B1149" s="39"/>
      <c r="C1149" s="275" t="s">
        <v>1649</v>
      </c>
      <c r="D1149" s="275" t="s">
        <v>419</v>
      </c>
      <c r="E1149" s="276" t="s">
        <v>1650</v>
      </c>
      <c r="F1149" s="277" t="s">
        <v>1651</v>
      </c>
      <c r="G1149" s="278" t="s">
        <v>399</v>
      </c>
      <c r="H1149" s="279">
        <v>37.552</v>
      </c>
      <c r="I1149" s="280"/>
      <c r="J1149" s="281">
        <f>ROUND(I1149*H1149,2)</f>
        <v>0</v>
      </c>
      <c r="K1149" s="277" t="s">
        <v>355</v>
      </c>
      <c r="L1149" s="282"/>
      <c r="M1149" s="283" t="s">
        <v>1</v>
      </c>
      <c r="N1149" s="284" t="s">
        <v>41</v>
      </c>
      <c r="O1149" s="91"/>
      <c r="P1149" s="237">
        <f>O1149*H1149</f>
        <v>0</v>
      </c>
      <c r="Q1149" s="237">
        <v>1</v>
      </c>
      <c r="R1149" s="237">
        <f>Q1149*H1149</f>
        <v>37.552</v>
      </c>
      <c r="S1149" s="237">
        <v>0</v>
      </c>
      <c r="T1149" s="238">
        <f>S1149*H1149</f>
        <v>0</v>
      </c>
      <c r="U1149" s="38"/>
      <c r="V1149" s="38"/>
      <c r="W1149" s="38"/>
      <c r="X1149" s="38"/>
      <c r="Y1149" s="38"/>
      <c r="Z1149" s="38"/>
      <c r="AA1149" s="38"/>
      <c r="AB1149" s="38"/>
      <c r="AC1149" s="38"/>
      <c r="AD1149" s="38"/>
      <c r="AE1149" s="38"/>
      <c r="AR1149" s="239" t="s">
        <v>525</v>
      </c>
      <c r="AT1149" s="239" t="s">
        <v>419</v>
      </c>
      <c r="AU1149" s="239" t="s">
        <v>85</v>
      </c>
      <c r="AY1149" s="17" t="s">
        <v>349</v>
      </c>
      <c r="BE1149" s="240">
        <f>IF(N1149="základní",J1149,0)</f>
        <v>0</v>
      </c>
      <c r="BF1149" s="240">
        <f>IF(N1149="snížená",J1149,0)</f>
        <v>0</v>
      </c>
      <c r="BG1149" s="240">
        <f>IF(N1149="zákl. přenesená",J1149,0)</f>
        <v>0</v>
      </c>
      <c r="BH1149" s="240">
        <f>IF(N1149="sníž. přenesená",J1149,0)</f>
        <v>0</v>
      </c>
      <c r="BI1149" s="240">
        <f>IF(N1149="nulová",J1149,0)</f>
        <v>0</v>
      </c>
      <c r="BJ1149" s="17" t="s">
        <v>83</v>
      </c>
      <c r="BK1149" s="240">
        <f>ROUND(I1149*H1149,2)</f>
        <v>0</v>
      </c>
      <c r="BL1149" s="17" t="s">
        <v>439</v>
      </c>
      <c r="BM1149" s="239" t="s">
        <v>1652</v>
      </c>
    </row>
    <row r="1150" s="14" customFormat="1">
      <c r="A1150" s="14"/>
      <c r="B1150" s="252"/>
      <c r="C1150" s="253"/>
      <c r="D1150" s="243" t="s">
        <v>358</v>
      </c>
      <c r="E1150" s="263" t="s">
        <v>1</v>
      </c>
      <c r="F1150" s="254" t="s">
        <v>1653</v>
      </c>
      <c r="G1150" s="253"/>
      <c r="H1150" s="256">
        <v>32.654000000000003</v>
      </c>
      <c r="I1150" s="257"/>
      <c r="J1150" s="253"/>
      <c r="K1150" s="253"/>
      <c r="L1150" s="258"/>
      <c r="M1150" s="259"/>
      <c r="N1150" s="260"/>
      <c r="O1150" s="260"/>
      <c r="P1150" s="260"/>
      <c r="Q1150" s="260"/>
      <c r="R1150" s="260"/>
      <c r="S1150" s="260"/>
      <c r="T1150" s="261"/>
      <c r="U1150" s="14"/>
      <c r="V1150" s="14"/>
      <c r="W1150" s="14"/>
      <c r="X1150" s="14"/>
      <c r="Y1150" s="14"/>
      <c r="Z1150" s="14"/>
      <c r="AA1150" s="14"/>
      <c r="AB1150" s="14"/>
      <c r="AC1150" s="14"/>
      <c r="AD1150" s="14"/>
      <c r="AE1150" s="14"/>
      <c r="AT1150" s="262" t="s">
        <v>358</v>
      </c>
      <c r="AU1150" s="262" t="s">
        <v>85</v>
      </c>
      <c r="AV1150" s="14" t="s">
        <v>85</v>
      </c>
      <c r="AW1150" s="14" t="s">
        <v>32</v>
      </c>
      <c r="AX1150" s="14" t="s">
        <v>76</v>
      </c>
      <c r="AY1150" s="262" t="s">
        <v>349</v>
      </c>
    </row>
    <row r="1151" s="15" customFormat="1">
      <c r="A1151" s="15"/>
      <c r="B1151" s="264"/>
      <c r="C1151" s="265"/>
      <c r="D1151" s="243" t="s">
        <v>358</v>
      </c>
      <c r="E1151" s="266" t="s">
        <v>1</v>
      </c>
      <c r="F1151" s="267" t="s">
        <v>377</v>
      </c>
      <c r="G1151" s="265"/>
      <c r="H1151" s="268">
        <v>32.654000000000003</v>
      </c>
      <c r="I1151" s="269"/>
      <c r="J1151" s="265"/>
      <c r="K1151" s="265"/>
      <c r="L1151" s="270"/>
      <c r="M1151" s="271"/>
      <c r="N1151" s="272"/>
      <c r="O1151" s="272"/>
      <c r="P1151" s="272"/>
      <c r="Q1151" s="272"/>
      <c r="R1151" s="272"/>
      <c r="S1151" s="272"/>
      <c r="T1151" s="273"/>
      <c r="U1151" s="15"/>
      <c r="V1151" s="15"/>
      <c r="W1151" s="15"/>
      <c r="X1151" s="15"/>
      <c r="Y1151" s="15"/>
      <c r="Z1151" s="15"/>
      <c r="AA1151" s="15"/>
      <c r="AB1151" s="15"/>
      <c r="AC1151" s="15"/>
      <c r="AD1151" s="15"/>
      <c r="AE1151" s="15"/>
      <c r="AT1151" s="274" t="s">
        <v>358</v>
      </c>
      <c r="AU1151" s="274" t="s">
        <v>85</v>
      </c>
      <c r="AV1151" s="15" t="s">
        <v>356</v>
      </c>
      <c r="AW1151" s="15" t="s">
        <v>32</v>
      </c>
      <c r="AX1151" s="15" t="s">
        <v>83</v>
      </c>
      <c r="AY1151" s="274" t="s">
        <v>349</v>
      </c>
    </row>
    <row r="1152" s="14" customFormat="1">
      <c r="A1152" s="14"/>
      <c r="B1152" s="252"/>
      <c r="C1152" s="253"/>
      <c r="D1152" s="243" t="s">
        <v>358</v>
      </c>
      <c r="E1152" s="253"/>
      <c r="F1152" s="254" t="s">
        <v>1654</v>
      </c>
      <c r="G1152" s="253"/>
      <c r="H1152" s="256">
        <v>37.552</v>
      </c>
      <c r="I1152" s="257"/>
      <c r="J1152" s="253"/>
      <c r="K1152" s="253"/>
      <c r="L1152" s="258"/>
      <c r="M1152" s="259"/>
      <c r="N1152" s="260"/>
      <c r="O1152" s="260"/>
      <c r="P1152" s="260"/>
      <c r="Q1152" s="260"/>
      <c r="R1152" s="260"/>
      <c r="S1152" s="260"/>
      <c r="T1152" s="261"/>
      <c r="U1152" s="14"/>
      <c r="V1152" s="14"/>
      <c r="W1152" s="14"/>
      <c r="X1152" s="14"/>
      <c r="Y1152" s="14"/>
      <c r="Z1152" s="14"/>
      <c r="AA1152" s="14"/>
      <c r="AB1152" s="14"/>
      <c r="AC1152" s="14"/>
      <c r="AD1152" s="14"/>
      <c r="AE1152" s="14"/>
      <c r="AT1152" s="262" t="s">
        <v>358</v>
      </c>
      <c r="AU1152" s="262" t="s">
        <v>85</v>
      </c>
      <c r="AV1152" s="14" t="s">
        <v>85</v>
      </c>
      <c r="AW1152" s="14" t="s">
        <v>4</v>
      </c>
      <c r="AX1152" s="14" t="s">
        <v>83</v>
      </c>
      <c r="AY1152" s="262" t="s">
        <v>349</v>
      </c>
    </row>
    <row r="1153" s="2" customFormat="1" ht="24.15" customHeight="1">
      <c r="A1153" s="38"/>
      <c r="B1153" s="39"/>
      <c r="C1153" s="228" t="s">
        <v>1655</v>
      </c>
      <c r="D1153" s="228" t="s">
        <v>351</v>
      </c>
      <c r="E1153" s="229" t="s">
        <v>1656</v>
      </c>
      <c r="F1153" s="230" t="s">
        <v>1657</v>
      </c>
      <c r="G1153" s="231" t="s">
        <v>1628</v>
      </c>
      <c r="H1153" s="232">
        <v>2451.5279999999998</v>
      </c>
      <c r="I1153" s="233"/>
      <c r="J1153" s="234">
        <f>ROUND(I1153*H1153,2)</f>
        <v>0</v>
      </c>
      <c r="K1153" s="230" t="s">
        <v>355</v>
      </c>
      <c r="L1153" s="44"/>
      <c r="M1153" s="235" t="s">
        <v>1</v>
      </c>
      <c r="N1153" s="236" t="s">
        <v>41</v>
      </c>
      <c r="O1153" s="91"/>
      <c r="P1153" s="237">
        <f>O1153*H1153</f>
        <v>0</v>
      </c>
      <c r="Q1153" s="237">
        <v>5.0000000000000002E-05</v>
      </c>
      <c r="R1153" s="237">
        <f>Q1153*H1153</f>
        <v>0.1225764</v>
      </c>
      <c r="S1153" s="237">
        <v>0</v>
      </c>
      <c r="T1153" s="238">
        <f>S1153*H1153</f>
        <v>0</v>
      </c>
      <c r="U1153" s="38"/>
      <c r="V1153" s="38"/>
      <c r="W1153" s="38"/>
      <c r="X1153" s="38"/>
      <c r="Y1153" s="38"/>
      <c r="Z1153" s="38"/>
      <c r="AA1153" s="38"/>
      <c r="AB1153" s="38"/>
      <c r="AC1153" s="38"/>
      <c r="AD1153" s="38"/>
      <c r="AE1153" s="38"/>
      <c r="AR1153" s="239" t="s">
        <v>439</v>
      </c>
      <c r="AT1153" s="239" t="s">
        <v>351</v>
      </c>
      <c r="AU1153" s="239" t="s">
        <v>85</v>
      </c>
      <c r="AY1153" s="17" t="s">
        <v>349</v>
      </c>
      <c r="BE1153" s="240">
        <f>IF(N1153="základní",J1153,0)</f>
        <v>0</v>
      </c>
      <c r="BF1153" s="240">
        <f>IF(N1153="snížená",J1153,0)</f>
        <v>0</v>
      </c>
      <c r="BG1153" s="240">
        <f>IF(N1153="zákl. přenesená",J1153,0)</f>
        <v>0</v>
      </c>
      <c r="BH1153" s="240">
        <f>IF(N1153="sníž. přenesená",J1153,0)</f>
        <v>0</v>
      </c>
      <c r="BI1153" s="240">
        <f>IF(N1153="nulová",J1153,0)</f>
        <v>0</v>
      </c>
      <c r="BJ1153" s="17" t="s">
        <v>83</v>
      </c>
      <c r="BK1153" s="240">
        <f>ROUND(I1153*H1153,2)</f>
        <v>0</v>
      </c>
      <c r="BL1153" s="17" t="s">
        <v>439</v>
      </c>
      <c r="BM1153" s="239" t="s">
        <v>1658</v>
      </c>
    </row>
    <row r="1154" s="13" customFormat="1">
      <c r="A1154" s="13"/>
      <c r="B1154" s="241"/>
      <c r="C1154" s="242"/>
      <c r="D1154" s="243" t="s">
        <v>358</v>
      </c>
      <c r="E1154" s="244" t="s">
        <v>1</v>
      </c>
      <c r="F1154" s="245" t="s">
        <v>1659</v>
      </c>
      <c r="G1154" s="242"/>
      <c r="H1154" s="244" t="s">
        <v>1</v>
      </c>
      <c r="I1154" s="246"/>
      <c r="J1154" s="242"/>
      <c r="K1154" s="242"/>
      <c r="L1154" s="247"/>
      <c r="M1154" s="248"/>
      <c r="N1154" s="249"/>
      <c r="O1154" s="249"/>
      <c r="P1154" s="249"/>
      <c r="Q1154" s="249"/>
      <c r="R1154" s="249"/>
      <c r="S1154" s="249"/>
      <c r="T1154" s="250"/>
      <c r="U1154" s="13"/>
      <c r="V1154" s="13"/>
      <c r="W1154" s="13"/>
      <c r="X1154" s="13"/>
      <c r="Y1154" s="13"/>
      <c r="Z1154" s="13"/>
      <c r="AA1154" s="13"/>
      <c r="AB1154" s="13"/>
      <c r="AC1154" s="13"/>
      <c r="AD1154" s="13"/>
      <c r="AE1154" s="13"/>
      <c r="AT1154" s="251" t="s">
        <v>358</v>
      </c>
      <c r="AU1154" s="251" t="s">
        <v>85</v>
      </c>
      <c r="AV1154" s="13" t="s">
        <v>83</v>
      </c>
      <c r="AW1154" s="13" t="s">
        <v>32</v>
      </c>
      <c r="AX1154" s="13" t="s">
        <v>76</v>
      </c>
      <c r="AY1154" s="251" t="s">
        <v>349</v>
      </c>
    </row>
    <row r="1155" s="14" customFormat="1">
      <c r="A1155" s="14"/>
      <c r="B1155" s="252"/>
      <c r="C1155" s="253"/>
      <c r="D1155" s="243" t="s">
        <v>358</v>
      </c>
      <c r="E1155" s="263" t="s">
        <v>1</v>
      </c>
      <c r="F1155" s="254" t="s">
        <v>1660</v>
      </c>
      <c r="G1155" s="253"/>
      <c r="H1155" s="256">
        <v>891.12</v>
      </c>
      <c r="I1155" s="257"/>
      <c r="J1155" s="253"/>
      <c r="K1155" s="253"/>
      <c r="L1155" s="258"/>
      <c r="M1155" s="259"/>
      <c r="N1155" s="260"/>
      <c r="O1155" s="260"/>
      <c r="P1155" s="260"/>
      <c r="Q1155" s="260"/>
      <c r="R1155" s="260"/>
      <c r="S1155" s="260"/>
      <c r="T1155" s="261"/>
      <c r="U1155" s="14"/>
      <c r="V1155" s="14"/>
      <c r="W1155" s="14"/>
      <c r="X1155" s="14"/>
      <c r="Y1155" s="14"/>
      <c r="Z1155" s="14"/>
      <c r="AA1155" s="14"/>
      <c r="AB1155" s="14"/>
      <c r="AC1155" s="14"/>
      <c r="AD1155" s="14"/>
      <c r="AE1155" s="14"/>
      <c r="AT1155" s="262" t="s">
        <v>358</v>
      </c>
      <c r="AU1155" s="262" t="s">
        <v>85</v>
      </c>
      <c r="AV1155" s="14" t="s">
        <v>85</v>
      </c>
      <c r="AW1155" s="14" t="s">
        <v>32</v>
      </c>
      <c r="AX1155" s="14" t="s">
        <v>76</v>
      </c>
      <c r="AY1155" s="262" t="s">
        <v>349</v>
      </c>
    </row>
    <row r="1156" s="14" customFormat="1">
      <c r="A1156" s="14"/>
      <c r="B1156" s="252"/>
      <c r="C1156" s="253"/>
      <c r="D1156" s="243" t="s">
        <v>358</v>
      </c>
      <c r="E1156" s="263" t="s">
        <v>1</v>
      </c>
      <c r="F1156" s="254" t="s">
        <v>1661</v>
      </c>
      <c r="G1156" s="253"/>
      <c r="H1156" s="256">
        <v>610.66999999999996</v>
      </c>
      <c r="I1156" s="257"/>
      <c r="J1156" s="253"/>
      <c r="K1156" s="253"/>
      <c r="L1156" s="258"/>
      <c r="M1156" s="259"/>
      <c r="N1156" s="260"/>
      <c r="O1156" s="260"/>
      <c r="P1156" s="260"/>
      <c r="Q1156" s="260"/>
      <c r="R1156" s="260"/>
      <c r="S1156" s="260"/>
      <c r="T1156" s="261"/>
      <c r="U1156" s="14"/>
      <c r="V1156" s="14"/>
      <c r="W1156" s="14"/>
      <c r="X1156" s="14"/>
      <c r="Y1156" s="14"/>
      <c r="Z1156" s="14"/>
      <c r="AA1156" s="14"/>
      <c r="AB1156" s="14"/>
      <c r="AC1156" s="14"/>
      <c r="AD1156" s="14"/>
      <c r="AE1156" s="14"/>
      <c r="AT1156" s="262" t="s">
        <v>358</v>
      </c>
      <c r="AU1156" s="262" t="s">
        <v>85</v>
      </c>
      <c r="AV1156" s="14" t="s">
        <v>85</v>
      </c>
      <c r="AW1156" s="14" t="s">
        <v>32</v>
      </c>
      <c r="AX1156" s="14" t="s">
        <v>76</v>
      </c>
      <c r="AY1156" s="262" t="s">
        <v>349</v>
      </c>
    </row>
    <row r="1157" s="13" customFormat="1">
      <c r="A1157" s="13"/>
      <c r="B1157" s="241"/>
      <c r="C1157" s="242"/>
      <c r="D1157" s="243" t="s">
        <v>358</v>
      </c>
      <c r="E1157" s="244" t="s">
        <v>1</v>
      </c>
      <c r="F1157" s="245" t="s">
        <v>1662</v>
      </c>
      <c r="G1157" s="242"/>
      <c r="H1157" s="244" t="s">
        <v>1</v>
      </c>
      <c r="I1157" s="246"/>
      <c r="J1157" s="242"/>
      <c r="K1157" s="242"/>
      <c r="L1157" s="247"/>
      <c r="M1157" s="248"/>
      <c r="N1157" s="249"/>
      <c r="O1157" s="249"/>
      <c r="P1157" s="249"/>
      <c r="Q1157" s="249"/>
      <c r="R1157" s="249"/>
      <c r="S1157" s="249"/>
      <c r="T1157" s="250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T1157" s="251" t="s">
        <v>358</v>
      </c>
      <c r="AU1157" s="251" t="s">
        <v>85</v>
      </c>
      <c r="AV1157" s="13" t="s">
        <v>83</v>
      </c>
      <c r="AW1157" s="13" t="s">
        <v>32</v>
      </c>
      <c r="AX1157" s="13" t="s">
        <v>76</v>
      </c>
      <c r="AY1157" s="251" t="s">
        <v>349</v>
      </c>
    </row>
    <row r="1158" s="14" customFormat="1">
      <c r="A1158" s="14"/>
      <c r="B1158" s="252"/>
      <c r="C1158" s="253"/>
      <c r="D1158" s="243" t="s">
        <v>358</v>
      </c>
      <c r="E1158" s="263" t="s">
        <v>1</v>
      </c>
      <c r="F1158" s="254" t="s">
        <v>1663</v>
      </c>
      <c r="G1158" s="253"/>
      <c r="H1158" s="256">
        <v>571.01199999999994</v>
      </c>
      <c r="I1158" s="257"/>
      <c r="J1158" s="253"/>
      <c r="K1158" s="253"/>
      <c r="L1158" s="258"/>
      <c r="M1158" s="259"/>
      <c r="N1158" s="260"/>
      <c r="O1158" s="260"/>
      <c r="P1158" s="260"/>
      <c r="Q1158" s="260"/>
      <c r="R1158" s="260"/>
      <c r="S1158" s="260"/>
      <c r="T1158" s="261"/>
      <c r="U1158" s="14"/>
      <c r="V1158" s="14"/>
      <c r="W1158" s="14"/>
      <c r="X1158" s="14"/>
      <c r="Y1158" s="14"/>
      <c r="Z1158" s="14"/>
      <c r="AA1158" s="14"/>
      <c r="AB1158" s="14"/>
      <c r="AC1158" s="14"/>
      <c r="AD1158" s="14"/>
      <c r="AE1158" s="14"/>
      <c r="AT1158" s="262" t="s">
        <v>358</v>
      </c>
      <c r="AU1158" s="262" t="s">
        <v>85</v>
      </c>
      <c r="AV1158" s="14" t="s">
        <v>85</v>
      </c>
      <c r="AW1158" s="14" t="s">
        <v>32</v>
      </c>
      <c r="AX1158" s="14" t="s">
        <v>76</v>
      </c>
      <c r="AY1158" s="262" t="s">
        <v>349</v>
      </c>
    </row>
    <row r="1159" s="14" customFormat="1">
      <c r="A1159" s="14"/>
      <c r="B1159" s="252"/>
      <c r="C1159" s="253"/>
      <c r="D1159" s="243" t="s">
        <v>358</v>
      </c>
      <c r="E1159" s="263" t="s">
        <v>1</v>
      </c>
      <c r="F1159" s="254" t="s">
        <v>1664</v>
      </c>
      <c r="G1159" s="253"/>
      <c r="H1159" s="256">
        <v>378.726</v>
      </c>
      <c r="I1159" s="257"/>
      <c r="J1159" s="253"/>
      <c r="K1159" s="253"/>
      <c r="L1159" s="258"/>
      <c r="M1159" s="259"/>
      <c r="N1159" s="260"/>
      <c r="O1159" s="260"/>
      <c r="P1159" s="260"/>
      <c r="Q1159" s="260"/>
      <c r="R1159" s="260"/>
      <c r="S1159" s="260"/>
      <c r="T1159" s="261"/>
      <c r="U1159" s="14"/>
      <c r="V1159" s="14"/>
      <c r="W1159" s="14"/>
      <c r="X1159" s="14"/>
      <c r="Y1159" s="14"/>
      <c r="Z1159" s="14"/>
      <c r="AA1159" s="14"/>
      <c r="AB1159" s="14"/>
      <c r="AC1159" s="14"/>
      <c r="AD1159" s="14"/>
      <c r="AE1159" s="14"/>
      <c r="AT1159" s="262" t="s">
        <v>358</v>
      </c>
      <c r="AU1159" s="262" t="s">
        <v>85</v>
      </c>
      <c r="AV1159" s="14" t="s">
        <v>85</v>
      </c>
      <c r="AW1159" s="14" t="s">
        <v>32</v>
      </c>
      <c r="AX1159" s="14" t="s">
        <v>76</v>
      </c>
      <c r="AY1159" s="262" t="s">
        <v>349</v>
      </c>
    </row>
    <row r="1160" s="15" customFormat="1">
      <c r="A1160" s="15"/>
      <c r="B1160" s="264"/>
      <c r="C1160" s="265"/>
      <c r="D1160" s="243" t="s">
        <v>358</v>
      </c>
      <c r="E1160" s="266" t="s">
        <v>1</v>
      </c>
      <c r="F1160" s="267" t="s">
        <v>377</v>
      </c>
      <c r="G1160" s="265"/>
      <c r="H1160" s="268">
        <v>2451.5279999999998</v>
      </c>
      <c r="I1160" s="269"/>
      <c r="J1160" s="265"/>
      <c r="K1160" s="265"/>
      <c r="L1160" s="270"/>
      <c r="M1160" s="271"/>
      <c r="N1160" s="272"/>
      <c r="O1160" s="272"/>
      <c r="P1160" s="272"/>
      <c r="Q1160" s="272"/>
      <c r="R1160" s="272"/>
      <c r="S1160" s="272"/>
      <c r="T1160" s="273"/>
      <c r="U1160" s="15"/>
      <c r="V1160" s="15"/>
      <c r="W1160" s="15"/>
      <c r="X1160" s="15"/>
      <c r="Y1160" s="15"/>
      <c r="Z1160" s="15"/>
      <c r="AA1160" s="15"/>
      <c r="AB1160" s="15"/>
      <c r="AC1160" s="15"/>
      <c r="AD1160" s="15"/>
      <c r="AE1160" s="15"/>
      <c r="AT1160" s="274" t="s">
        <v>358</v>
      </c>
      <c r="AU1160" s="274" t="s">
        <v>85</v>
      </c>
      <c r="AV1160" s="15" t="s">
        <v>356</v>
      </c>
      <c r="AW1160" s="15" t="s">
        <v>32</v>
      </c>
      <c r="AX1160" s="15" t="s">
        <v>83</v>
      </c>
      <c r="AY1160" s="274" t="s">
        <v>349</v>
      </c>
    </row>
    <row r="1161" s="2" customFormat="1" ht="21.75" customHeight="1">
      <c r="A1161" s="38"/>
      <c r="B1161" s="39"/>
      <c r="C1161" s="275" t="s">
        <v>1665</v>
      </c>
      <c r="D1161" s="275" t="s">
        <v>419</v>
      </c>
      <c r="E1161" s="276" t="s">
        <v>1666</v>
      </c>
      <c r="F1161" s="277" t="s">
        <v>1667</v>
      </c>
      <c r="G1161" s="278" t="s">
        <v>399</v>
      </c>
      <c r="H1161" s="279">
        <v>1.6810000000000001</v>
      </c>
      <c r="I1161" s="280"/>
      <c r="J1161" s="281">
        <f>ROUND(I1161*H1161,2)</f>
        <v>0</v>
      </c>
      <c r="K1161" s="277" t="s">
        <v>355</v>
      </c>
      <c r="L1161" s="282"/>
      <c r="M1161" s="283" t="s">
        <v>1</v>
      </c>
      <c r="N1161" s="284" t="s">
        <v>41</v>
      </c>
      <c r="O1161" s="91"/>
      <c r="P1161" s="237">
        <f>O1161*H1161</f>
        <v>0</v>
      </c>
      <c r="Q1161" s="237">
        <v>1</v>
      </c>
      <c r="R1161" s="237">
        <f>Q1161*H1161</f>
        <v>1.6810000000000001</v>
      </c>
      <c r="S1161" s="237">
        <v>0</v>
      </c>
      <c r="T1161" s="238">
        <f>S1161*H1161</f>
        <v>0</v>
      </c>
      <c r="U1161" s="38"/>
      <c r="V1161" s="38"/>
      <c r="W1161" s="38"/>
      <c r="X1161" s="38"/>
      <c r="Y1161" s="38"/>
      <c r="Z1161" s="38"/>
      <c r="AA1161" s="38"/>
      <c r="AB1161" s="38"/>
      <c r="AC1161" s="38"/>
      <c r="AD1161" s="38"/>
      <c r="AE1161" s="38"/>
      <c r="AR1161" s="239" t="s">
        <v>525</v>
      </c>
      <c r="AT1161" s="239" t="s">
        <v>419</v>
      </c>
      <c r="AU1161" s="239" t="s">
        <v>85</v>
      </c>
      <c r="AY1161" s="17" t="s">
        <v>349</v>
      </c>
      <c r="BE1161" s="240">
        <f>IF(N1161="základní",J1161,0)</f>
        <v>0</v>
      </c>
      <c r="BF1161" s="240">
        <f>IF(N1161="snížená",J1161,0)</f>
        <v>0</v>
      </c>
      <c r="BG1161" s="240">
        <f>IF(N1161="zákl. přenesená",J1161,0)</f>
        <v>0</v>
      </c>
      <c r="BH1161" s="240">
        <f>IF(N1161="sníž. přenesená",J1161,0)</f>
        <v>0</v>
      </c>
      <c r="BI1161" s="240">
        <f>IF(N1161="nulová",J1161,0)</f>
        <v>0</v>
      </c>
      <c r="BJ1161" s="17" t="s">
        <v>83</v>
      </c>
      <c r="BK1161" s="240">
        <f>ROUND(I1161*H1161,2)</f>
        <v>0</v>
      </c>
      <c r="BL1161" s="17" t="s">
        <v>439</v>
      </c>
      <c r="BM1161" s="239" t="s">
        <v>1668</v>
      </c>
    </row>
    <row r="1162" s="13" customFormat="1">
      <c r="A1162" s="13"/>
      <c r="B1162" s="241"/>
      <c r="C1162" s="242"/>
      <c r="D1162" s="243" t="s">
        <v>358</v>
      </c>
      <c r="E1162" s="244" t="s">
        <v>1</v>
      </c>
      <c r="F1162" s="245" t="s">
        <v>1659</v>
      </c>
      <c r="G1162" s="242"/>
      <c r="H1162" s="244" t="s">
        <v>1</v>
      </c>
      <c r="I1162" s="246"/>
      <c r="J1162" s="242"/>
      <c r="K1162" s="242"/>
      <c r="L1162" s="247"/>
      <c r="M1162" s="248"/>
      <c r="N1162" s="249"/>
      <c r="O1162" s="249"/>
      <c r="P1162" s="249"/>
      <c r="Q1162" s="249"/>
      <c r="R1162" s="249"/>
      <c r="S1162" s="249"/>
      <c r="T1162" s="250"/>
      <c r="U1162" s="13"/>
      <c r="V1162" s="13"/>
      <c r="W1162" s="13"/>
      <c r="X1162" s="13"/>
      <c r="Y1162" s="13"/>
      <c r="Z1162" s="13"/>
      <c r="AA1162" s="13"/>
      <c r="AB1162" s="13"/>
      <c r="AC1162" s="13"/>
      <c r="AD1162" s="13"/>
      <c r="AE1162" s="13"/>
      <c r="AT1162" s="251" t="s">
        <v>358</v>
      </c>
      <c r="AU1162" s="251" t="s">
        <v>85</v>
      </c>
      <c r="AV1162" s="13" t="s">
        <v>83</v>
      </c>
      <c r="AW1162" s="13" t="s">
        <v>32</v>
      </c>
      <c r="AX1162" s="13" t="s">
        <v>76</v>
      </c>
      <c r="AY1162" s="251" t="s">
        <v>349</v>
      </c>
    </row>
    <row r="1163" s="14" customFormat="1">
      <c r="A1163" s="14"/>
      <c r="B1163" s="252"/>
      <c r="C1163" s="253"/>
      <c r="D1163" s="243" t="s">
        <v>358</v>
      </c>
      <c r="E1163" s="263" t="s">
        <v>1</v>
      </c>
      <c r="F1163" s="254" t="s">
        <v>1669</v>
      </c>
      <c r="G1163" s="253"/>
      <c r="H1163" s="256">
        <v>0.89100000000000001</v>
      </c>
      <c r="I1163" s="257"/>
      <c r="J1163" s="253"/>
      <c r="K1163" s="253"/>
      <c r="L1163" s="258"/>
      <c r="M1163" s="259"/>
      <c r="N1163" s="260"/>
      <c r="O1163" s="260"/>
      <c r="P1163" s="260"/>
      <c r="Q1163" s="260"/>
      <c r="R1163" s="260"/>
      <c r="S1163" s="260"/>
      <c r="T1163" s="261"/>
      <c r="U1163" s="14"/>
      <c r="V1163" s="14"/>
      <c r="W1163" s="14"/>
      <c r="X1163" s="14"/>
      <c r="Y1163" s="14"/>
      <c r="Z1163" s="14"/>
      <c r="AA1163" s="14"/>
      <c r="AB1163" s="14"/>
      <c r="AC1163" s="14"/>
      <c r="AD1163" s="14"/>
      <c r="AE1163" s="14"/>
      <c r="AT1163" s="262" t="s">
        <v>358</v>
      </c>
      <c r="AU1163" s="262" t="s">
        <v>85</v>
      </c>
      <c r="AV1163" s="14" t="s">
        <v>85</v>
      </c>
      <c r="AW1163" s="14" t="s">
        <v>32</v>
      </c>
      <c r="AX1163" s="14" t="s">
        <v>76</v>
      </c>
      <c r="AY1163" s="262" t="s">
        <v>349</v>
      </c>
    </row>
    <row r="1164" s="13" customFormat="1">
      <c r="A1164" s="13"/>
      <c r="B1164" s="241"/>
      <c r="C1164" s="242"/>
      <c r="D1164" s="243" t="s">
        <v>358</v>
      </c>
      <c r="E1164" s="244" t="s">
        <v>1</v>
      </c>
      <c r="F1164" s="245" t="s">
        <v>1662</v>
      </c>
      <c r="G1164" s="242"/>
      <c r="H1164" s="244" t="s">
        <v>1</v>
      </c>
      <c r="I1164" s="246"/>
      <c r="J1164" s="242"/>
      <c r="K1164" s="242"/>
      <c r="L1164" s="247"/>
      <c r="M1164" s="248"/>
      <c r="N1164" s="249"/>
      <c r="O1164" s="249"/>
      <c r="P1164" s="249"/>
      <c r="Q1164" s="249"/>
      <c r="R1164" s="249"/>
      <c r="S1164" s="249"/>
      <c r="T1164" s="250"/>
      <c r="U1164" s="13"/>
      <c r="V1164" s="13"/>
      <c r="W1164" s="13"/>
      <c r="X1164" s="13"/>
      <c r="Y1164" s="13"/>
      <c r="Z1164" s="13"/>
      <c r="AA1164" s="13"/>
      <c r="AB1164" s="13"/>
      <c r="AC1164" s="13"/>
      <c r="AD1164" s="13"/>
      <c r="AE1164" s="13"/>
      <c r="AT1164" s="251" t="s">
        <v>358</v>
      </c>
      <c r="AU1164" s="251" t="s">
        <v>85</v>
      </c>
      <c r="AV1164" s="13" t="s">
        <v>83</v>
      </c>
      <c r="AW1164" s="13" t="s">
        <v>32</v>
      </c>
      <c r="AX1164" s="13" t="s">
        <v>76</v>
      </c>
      <c r="AY1164" s="251" t="s">
        <v>349</v>
      </c>
    </row>
    <row r="1165" s="14" customFormat="1">
      <c r="A1165" s="14"/>
      <c r="B1165" s="252"/>
      <c r="C1165" s="253"/>
      <c r="D1165" s="243" t="s">
        <v>358</v>
      </c>
      <c r="E1165" s="263" t="s">
        <v>1</v>
      </c>
      <c r="F1165" s="254" t="s">
        <v>1670</v>
      </c>
      <c r="G1165" s="253"/>
      <c r="H1165" s="256">
        <v>0.57099999999999995</v>
      </c>
      <c r="I1165" s="257"/>
      <c r="J1165" s="253"/>
      <c r="K1165" s="253"/>
      <c r="L1165" s="258"/>
      <c r="M1165" s="259"/>
      <c r="N1165" s="260"/>
      <c r="O1165" s="260"/>
      <c r="P1165" s="260"/>
      <c r="Q1165" s="260"/>
      <c r="R1165" s="260"/>
      <c r="S1165" s="260"/>
      <c r="T1165" s="261"/>
      <c r="U1165" s="14"/>
      <c r="V1165" s="14"/>
      <c r="W1165" s="14"/>
      <c r="X1165" s="14"/>
      <c r="Y1165" s="14"/>
      <c r="Z1165" s="14"/>
      <c r="AA1165" s="14"/>
      <c r="AB1165" s="14"/>
      <c r="AC1165" s="14"/>
      <c r="AD1165" s="14"/>
      <c r="AE1165" s="14"/>
      <c r="AT1165" s="262" t="s">
        <v>358</v>
      </c>
      <c r="AU1165" s="262" t="s">
        <v>85</v>
      </c>
      <c r="AV1165" s="14" t="s">
        <v>85</v>
      </c>
      <c r="AW1165" s="14" t="s">
        <v>32</v>
      </c>
      <c r="AX1165" s="14" t="s">
        <v>76</v>
      </c>
      <c r="AY1165" s="262" t="s">
        <v>349</v>
      </c>
    </row>
    <row r="1166" s="15" customFormat="1">
      <c r="A1166" s="15"/>
      <c r="B1166" s="264"/>
      <c r="C1166" s="265"/>
      <c r="D1166" s="243" t="s">
        <v>358</v>
      </c>
      <c r="E1166" s="266" t="s">
        <v>1</v>
      </c>
      <c r="F1166" s="267" t="s">
        <v>377</v>
      </c>
      <c r="G1166" s="265"/>
      <c r="H1166" s="268">
        <v>1.462</v>
      </c>
      <c r="I1166" s="269"/>
      <c r="J1166" s="265"/>
      <c r="K1166" s="265"/>
      <c r="L1166" s="270"/>
      <c r="M1166" s="271"/>
      <c r="N1166" s="272"/>
      <c r="O1166" s="272"/>
      <c r="P1166" s="272"/>
      <c r="Q1166" s="272"/>
      <c r="R1166" s="272"/>
      <c r="S1166" s="272"/>
      <c r="T1166" s="273"/>
      <c r="U1166" s="15"/>
      <c r="V1166" s="15"/>
      <c r="W1166" s="15"/>
      <c r="X1166" s="15"/>
      <c r="Y1166" s="15"/>
      <c r="Z1166" s="15"/>
      <c r="AA1166" s="15"/>
      <c r="AB1166" s="15"/>
      <c r="AC1166" s="15"/>
      <c r="AD1166" s="15"/>
      <c r="AE1166" s="15"/>
      <c r="AT1166" s="274" t="s">
        <v>358</v>
      </c>
      <c r="AU1166" s="274" t="s">
        <v>85</v>
      </c>
      <c r="AV1166" s="15" t="s">
        <v>356</v>
      </c>
      <c r="AW1166" s="15" t="s">
        <v>32</v>
      </c>
      <c r="AX1166" s="15" t="s">
        <v>83</v>
      </c>
      <c r="AY1166" s="274" t="s">
        <v>349</v>
      </c>
    </row>
    <row r="1167" s="14" customFormat="1">
      <c r="A1167" s="14"/>
      <c r="B1167" s="252"/>
      <c r="C1167" s="253"/>
      <c r="D1167" s="243" t="s">
        <v>358</v>
      </c>
      <c r="E1167" s="253"/>
      <c r="F1167" s="254" t="s">
        <v>1671</v>
      </c>
      <c r="G1167" s="253"/>
      <c r="H1167" s="256">
        <v>1.6810000000000001</v>
      </c>
      <c r="I1167" s="257"/>
      <c r="J1167" s="253"/>
      <c r="K1167" s="253"/>
      <c r="L1167" s="258"/>
      <c r="M1167" s="259"/>
      <c r="N1167" s="260"/>
      <c r="O1167" s="260"/>
      <c r="P1167" s="260"/>
      <c r="Q1167" s="260"/>
      <c r="R1167" s="260"/>
      <c r="S1167" s="260"/>
      <c r="T1167" s="261"/>
      <c r="U1167" s="14"/>
      <c r="V1167" s="14"/>
      <c r="W1167" s="14"/>
      <c r="X1167" s="14"/>
      <c r="Y1167" s="14"/>
      <c r="Z1167" s="14"/>
      <c r="AA1167" s="14"/>
      <c r="AB1167" s="14"/>
      <c r="AC1167" s="14"/>
      <c r="AD1167" s="14"/>
      <c r="AE1167" s="14"/>
      <c r="AT1167" s="262" t="s">
        <v>358</v>
      </c>
      <c r="AU1167" s="262" t="s">
        <v>85</v>
      </c>
      <c r="AV1167" s="14" t="s">
        <v>85</v>
      </c>
      <c r="AW1167" s="14" t="s">
        <v>4</v>
      </c>
      <c r="AX1167" s="14" t="s">
        <v>83</v>
      </c>
      <c r="AY1167" s="262" t="s">
        <v>349</v>
      </c>
    </row>
    <row r="1168" s="2" customFormat="1" ht="21.75" customHeight="1">
      <c r="A1168" s="38"/>
      <c r="B1168" s="39"/>
      <c r="C1168" s="275" t="s">
        <v>1672</v>
      </c>
      <c r="D1168" s="275" t="s">
        <v>419</v>
      </c>
      <c r="E1168" s="276" t="s">
        <v>1673</v>
      </c>
      <c r="F1168" s="277" t="s">
        <v>1674</v>
      </c>
      <c r="G1168" s="278" t="s">
        <v>399</v>
      </c>
      <c r="H1168" s="279">
        <v>1.139</v>
      </c>
      <c r="I1168" s="280"/>
      <c r="J1168" s="281">
        <f>ROUND(I1168*H1168,2)</f>
        <v>0</v>
      </c>
      <c r="K1168" s="277" t="s">
        <v>355</v>
      </c>
      <c r="L1168" s="282"/>
      <c r="M1168" s="283" t="s">
        <v>1</v>
      </c>
      <c r="N1168" s="284" t="s">
        <v>41</v>
      </c>
      <c r="O1168" s="91"/>
      <c r="P1168" s="237">
        <f>O1168*H1168</f>
        <v>0</v>
      </c>
      <c r="Q1168" s="237">
        <v>1</v>
      </c>
      <c r="R1168" s="237">
        <f>Q1168*H1168</f>
        <v>1.139</v>
      </c>
      <c r="S1168" s="237">
        <v>0</v>
      </c>
      <c r="T1168" s="238">
        <f>S1168*H1168</f>
        <v>0</v>
      </c>
      <c r="U1168" s="38"/>
      <c r="V1168" s="38"/>
      <c r="W1168" s="38"/>
      <c r="X1168" s="38"/>
      <c r="Y1168" s="38"/>
      <c r="Z1168" s="38"/>
      <c r="AA1168" s="38"/>
      <c r="AB1168" s="38"/>
      <c r="AC1168" s="38"/>
      <c r="AD1168" s="38"/>
      <c r="AE1168" s="38"/>
      <c r="AR1168" s="239" t="s">
        <v>525</v>
      </c>
      <c r="AT1168" s="239" t="s">
        <v>419</v>
      </c>
      <c r="AU1168" s="239" t="s">
        <v>85</v>
      </c>
      <c r="AY1168" s="17" t="s">
        <v>349</v>
      </c>
      <c r="BE1168" s="240">
        <f>IF(N1168="základní",J1168,0)</f>
        <v>0</v>
      </c>
      <c r="BF1168" s="240">
        <f>IF(N1168="snížená",J1168,0)</f>
        <v>0</v>
      </c>
      <c r="BG1168" s="240">
        <f>IF(N1168="zákl. přenesená",J1168,0)</f>
        <v>0</v>
      </c>
      <c r="BH1168" s="240">
        <f>IF(N1168="sníž. přenesená",J1168,0)</f>
        <v>0</v>
      </c>
      <c r="BI1168" s="240">
        <f>IF(N1168="nulová",J1168,0)</f>
        <v>0</v>
      </c>
      <c r="BJ1168" s="17" t="s">
        <v>83</v>
      </c>
      <c r="BK1168" s="240">
        <f>ROUND(I1168*H1168,2)</f>
        <v>0</v>
      </c>
      <c r="BL1168" s="17" t="s">
        <v>439</v>
      </c>
      <c r="BM1168" s="239" t="s">
        <v>1675</v>
      </c>
    </row>
    <row r="1169" s="13" customFormat="1">
      <c r="A1169" s="13"/>
      <c r="B1169" s="241"/>
      <c r="C1169" s="242"/>
      <c r="D1169" s="243" t="s">
        <v>358</v>
      </c>
      <c r="E1169" s="244" t="s">
        <v>1</v>
      </c>
      <c r="F1169" s="245" t="s">
        <v>1659</v>
      </c>
      <c r="G1169" s="242"/>
      <c r="H1169" s="244" t="s">
        <v>1</v>
      </c>
      <c r="I1169" s="246"/>
      <c r="J1169" s="242"/>
      <c r="K1169" s="242"/>
      <c r="L1169" s="247"/>
      <c r="M1169" s="248"/>
      <c r="N1169" s="249"/>
      <c r="O1169" s="249"/>
      <c r="P1169" s="249"/>
      <c r="Q1169" s="249"/>
      <c r="R1169" s="249"/>
      <c r="S1169" s="249"/>
      <c r="T1169" s="250"/>
      <c r="U1169" s="13"/>
      <c r="V1169" s="13"/>
      <c r="W1169" s="13"/>
      <c r="X1169" s="13"/>
      <c r="Y1169" s="13"/>
      <c r="Z1169" s="13"/>
      <c r="AA1169" s="13"/>
      <c r="AB1169" s="13"/>
      <c r="AC1169" s="13"/>
      <c r="AD1169" s="13"/>
      <c r="AE1169" s="13"/>
      <c r="AT1169" s="251" t="s">
        <v>358</v>
      </c>
      <c r="AU1169" s="251" t="s">
        <v>85</v>
      </c>
      <c r="AV1169" s="13" t="s">
        <v>83</v>
      </c>
      <c r="AW1169" s="13" t="s">
        <v>32</v>
      </c>
      <c r="AX1169" s="13" t="s">
        <v>76</v>
      </c>
      <c r="AY1169" s="251" t="s">
        <v>349</v>
      </c>
    </row>
    <row r="1170" s="14" customFormat="1">
      <c r="A1170" s="14"/>
      <c r="B1170" s="252"/>
      <c r="C1170" s="253"/>
      <c r="D1170" s="243" t="s">
        <v>358</v>
      </c>
      <c r="E1170" s="263" t="s">
        <v>1</v>
      </c>
      <c r="F1170" s="254" t="s">
        <v>1676</v>
      </c>
      <c r="G1170" s="253"/>
      <c r="H1170" s="256">
        <v>0.61099999999999999</v>
      </c>
      <c r="I1170" s="257"/>
      <c r="J1170" s="253"/>
      <c r="K1170" s="253"/>
      <c r="L1170" s="258"/>
      <c r="M1170" s="259"/>
      <c r="N1170" s="260"/>
      <c r="O1170" s="260"/>
      <c r="P1170" s="260"/>
      <c r="Q1170" s="260"/>
      <c r="R1170" s="260"/>
      <c r="S1170" s="260"/>
      <c r="T1170" s="261"/>
      <c r="U1170" s="14"/>
      <c r="V1170" s="14"/>
      <c r="W1170" s="14"/>
      <c r="X1170" s="14"/>
      <c r="Y1170" s="14"/>
      <c r="Z1170" s="14"/>
      <c r="AA1170" s="14"/>
      <c r="AB1170" s="14"/>
      <c r="AC1170" s="14"/>
      <c r="AD1170" s="14"/>
      <c r="AE1170" s="14"/>
      <c r="AT1170" s="262" t="s">
        <v>358</v>
      </c>
      <c r="AU1170" s="262" t="s">
        <v>85</v>
      </c>
      <c r="AV1170" s="14" t="s">
        <v>85</v>
      </c>
      <c r="AW1170" s="14" t="s">
        <v>32</v>
      </c>
      <c r="AX1170" s="14" t="s">
        <v>76</v>
      </c>
      <c r="AY1170" s="262" t="s">
        <v>349</v>
      </c>
    </row>
    <row r="1171" s="13" customFormat="1">
      <c r="A1171" s="13"/>
      <c r="B1171" s="241"/>
      <c r="C1171" s="242"/>
      <c r="D1171" s="243" t="s">
        <v>358</v>
      </c>
      <c r="E1171" s="244" t="s">
        <v>1</v>
      </c>
      <c r="F1171" s="245" t="s">
        <v>1662</v>
      </c>
      <c r="G1171" s="242"/>
      <c r="H1171" s="244" t="s">
        <v>1</v>
      </c>
      <c r="I1171" s="246"/>
      <c r="J1171" s="242"/>
      <c r="K1171" s="242"/>
      <c r="L1171" s="247"/>
      <c r="M1171" s="248"/>
      <c r="N1171" s="249"/>
      <c r="O1171" s="249"/>
      <c r="P1171" s="249"/>
      <c r="Q1171" s="249"/>
      <c r="R1171" s="249"/>
      <c r="S1171" s="249"/>
      <c r="T1171" s="250"/>
      <c r="U1171" s="13"/>
      <c r="V1171" s="13"/>
      <c r="W1171" s="13"/>
      <c r="X1171" s="13"/>
      <c r="Y1171" s="13"/>
      <c r="Z1171" s="13"/>
      <c r="AA1171" s="13"/>
      <c r="AB1171" s="13"/>
      <c r="AC1171" s="13"/>
      <c r="AD1171" s="13"/>
      <c r="AE1171" s="13"/>
      <c r="AT1171" s="251" t="s">
        <v>358</v>
      </c>
      <c r="AU1171" s="251" t="s">
        <v>85</v>
      </c>
      <c r="AV1171" s="13" t="s">
        <v>83</v>
      </c>
      <c r="AW1171" s="13" t="s">
        <v>32</v>
      </c>
      <c r="AX1171" s="13" t="s">
        <v>76</v>
      </c>
      <c r="AY1171" s="251" t="s">
        <v>349</v>
      </c>
    </row>
    <row r="1172" s="14" customFormat="1">
      <c r="A1172" s="14"/>
      <c r="B1172" s="252"/>
      <c r="C1172" s="253"/>
      <c r="D1172" s="243" t="s">
        <v>358</v>
      </c>
      <c r="E1172" s="263" t="s">
        <v>1</v>
      </c>
      <c r="F1172" s="254" t="s">
        <v>1677</v>
      </c>
      <c r="G1172" s="253"/>
      <c r="H1172" s="256">
        <v>0.379</v>
      </c>
      <c r="I1172" s="257"/>
      <c r="J1172" s="253"/>
      <c r="K1172" s="253"/>
      <c r="L1172" s="258"/>
      <c r="M1172" s="259"/>
      <c r="N1172" s="260"/>
      <c r="O1172" s="260"/>
      <c r="P1172" s="260"/>
      <c r="Q1172" s="260"/>
      <c r="R1172" s="260"/>
      <c r="S1172" s="260"/>
      <c r="T1172" s="261"/>
      <c r="U1172" s="14"/>
      <c r="V1172" s="14"/>
      <c r="W1172" s="14"/>
      <c r="X1172" s="14"/>
      <c r="Y1172" s="14"/>
      <c r="Z1172" s="14"/>
      <c r="AA1172" s="14"/>
      <c r="AB1172" s="14"/>
      <c r="AC1172" s="14"/>
      <c r="AD1172" s="14"/>
      <c r="AE1172" s="14"/>
      <c r="AT1172" s="262" t="s">
        <v>358</v>
      </c>
      <c r="AU1172" s="262" t="s">
        <v>85</v>
      </c>
      <c r="AV1172" s="14" t="s">
        <v>85</v>
      </c>
      <c r="AW1172" s="14" t="s">
        <v>32</v>
      </c>
      <c r="AX1172" s="14" t="s">
        <v>76</v>
      </c>
      <c r="AY1172" s="262" t="s">
        <v>349</v>
      </c>
    </row>
    <row r="1173" s="15" customFormat="1">
      <c r="A1173" s="15"/>
      <c r="B1173" s="264"/>
      <c r="C1173" s="265"/>
      <c r="D1173" s="243" t="s">
        <v>358</v>
      </c>
      <c r="E1173" s="266" t="s">
        <v>1</v>
      </c>
      <c r="F1173" s="267" t="s">
        <v>377</v>
      </c>
      <c r="G1173" s="265"/>
      <c r="H1173" s="268">
        <v>0.98999999999999999</v>
      </c>
      <c r="I1173" s="269"/>
      <c r="J1173" s="265"/>
      <c r="K1173" s="265"/>
      <c r="L1173" s="270"/>
      <c r="M1173" s="271"/>
      <c r="N1173" s="272"/>
      <c r="O1173" s="272"/>
      <c r="P1173" s="272"/>
      <c r="Q1173" s="272"/>
      <c r="R1173" s="272"/>
      <c r="S1173" s="272"/>
      <c r="T1173" s="273"/>
      <c r="U1173" s="15"/>
      <c r="V1173" s="15"/>
      <c r="W1173" s="15"/>
      <c r="X1173" s="15"/>
      <c r="Y1173" s="15"/>
      <c r="Z1173" s="15"/>
      <c r="AA1173" s="15"/>
      <c r="AB1173" s="15"/>
      <c r="AC1173" s="15"/>
      <c r="AD1173" s="15"/>
      <c r="AE1173" s="15"/>
      <c r="AT1173" s="274" t="s">
        <v>358</v>
      </c>
      <c r="AU1173" s="274" t="s">
        <v>85</v>
      </c>
      <c r="AV1173" s="15" t="s">
        <v>356</v>
      </c>
      <c r="AW1173" s="15" t="s">
        <v>32</v>
      </c>
      <c r="AX1173" s="15" t="s">
        <v>83</v>
      </c>
      <c r="AY1173" s="274" t="s">
        <v>349</v>
      </c>
    </row>
    <row r="1174" s="14" customFormat="1">
      <c r="A1174" s="14"/>
      <c r="B1174" s="252"/>
      <c r="C1174" s="253"/>
      <c r="D1174" s="243" t="s">
        <v>358</v>
      </c>
      <c r="E1174" s="253"/>
      <c r="F1174" s="254" t="s">
        <v>1678</v>
      </c>
      <c r="G1174" s="253"/>
      <c r="H1174" s="256">
        <v>1.139</v>
      </c>
      <c r="I1174" s="257"/>
      <c r="J1174" s="253"/>
      <c r="K1174" s="253"/>
      <c r="L1174" s="258"/>
      <c r="M1174" s="259"/>
      <c r="N1174" s="260"/>
      <c r="O1174" s="260"/>
      <c r="P1174" s="260"/>
      <c r="Q1174" s="260"/>
      <c r="R1174" s="260"/>
      <c r="S1174" s="260"/>
      <c r="T1174" s="261"/>
      <c r="U1174" s="14"/>
      <c r="V1174" s="14"/>
      <c r="W1174" s="14"/>
      <c r="X1174" s="14"/>
      <c r="Y1174" s="14"/>
      <c r="Z1174" s="14"/>
      <c r="AA1174" s="14"/>
      <c r="AB1174" s="14"/>
      <c r="AC1174" s="14"/>
      <c r="AD1174" s="14"/>
      <c r="AE1174" s="14"/>
      <c r="AT1174" s="262" t="s">
        <v>358</v>
      </c>
      <c r="AU1174" s="262" t="s">
        <v>85</v>
      </c>
      <c r="AV1174" s="14" t="s">
        <v>85</v>
      </c>
      <c r="AW1174" s="14" t="s">
        <v>4</v>
      </c>
      <c r="AX1174" s="14" t="s">
        <v>83</v>
      </c>
      <c r="AY1174" s="262" t="s">
        <v>349</v>
      </c>
    </row>
    <row r="1175" s="2" customFormat="1" ht="24.15" customHeight="1">
      <c r="A1175" s="38"/>
      <c r="B1175" s="39"/>
      <c r="C1175" s="228" t="s">
        <v>1679</v>
      </c>
      <c r="D1175" s="228" t="s">
        <v>351</v>
      </c>
      <c r="E1175" s="229" t="s">
        <v>1680</v>
      </c>
      <c r="F1175" s="230" t="s">
        <v>1681</v>
      </c>
      <c r="G1175" s="231" t="s">
        <v>399</v>
      </c>
      <c r="H1175" s="232">
        <v>72.236999999999995</v>
      </c>
      <c r="I1175" s="233"/>
      <c r="J1175" s="234">
        <f>ROUND(I1175*H1175,2)</f>
        <v>0</v>
      </c>
      <c r="K1175" s="230" t="s">
        <v>355</v>
      </c>
      <c r="L1175" s="44"/>
      <c r="M1175" s="235" t="s">
        <v>1</v>
      </c>
      <c r="N1175" s="236" t="s">
        <v>41</v>
      </c>
      <c r="O1175" s="91"/>
      <c r="P1175" s="237">
        <f>O1175*H1175</f>
        <v>0</v>
      </c>
      <c r="Q1175" s="237">
        <v>0</v>
      </c>
      <c r="R1175" s="237">
        <f>Q1175*H1175</f>
        <v>0</v>
      </c>
      <c r="S1175" s="237">
        <v>0</v>
      </c>
      <c r="T1175" s="238">
        <f>S1175*H1175</f>
        <v>0</v>
      </c>
      <c r="U1175" s="38"/>
      <c r="V1175" s="38"/>
      <c r="W1175" s="38"/>
      <c r="X1175" s="38"/>
      <c r="Y1175" s="38"/>
      <c r="Z1175" s="38"/>
      <c r="AA1175" s="38"/>
      <c r="AB1175" s="38"/>
      <c r="AC1175" s="38"/>
      <c r="AD1175" s="38"/>
      <c r="AE1175" s="38"/>
      <c r="AR1175" s="239" t="s">
        <v>439</v>
      </c>
      <c r="AT1175" s="239" t="s">
        <v>351</v>
      </c>
      <c r="AU1175" s="239" t="s">
        <v>85</v>
      </c>
      <c r="AY1175" s="17" t="s">
        <v>349</v>
      </c>
      <c r="BE1175" s="240">
        <f>IF(N1175="základní",J1175,0)</f>
        <v>0</v>
      </c>
      <c r="BF1175" s="240">
        <f>IF(N1175="snížená",J1175,0)</f>
        <v>0</v>
      </c>
      <c r="BG1175" s="240">
        <f>IF(N1175="zákl. přenesená",J1175,0)</f>
        <v>0</v>
      </c>
      <c r="BH1175" s="240">
        <f>IF(N1175="sníž. přenesená",J1175,0)</f>
        <v>0</v>
      </c>
      <c r="BI1175" s="240">
        <f>IF(N1175="nulová",J1175,0)</f>
        <v>0</v>
      </c>
      <c r="BJ1175" s="17" t="s">
        <v>83</v>
      </c>
      <c r="BK1175" s="240">
        <f>ROUND(I1175*H1175,2)</f>
        <v>0</v>
      </c>
      <c r="BL1175" s="17" t="s">
        <v>439</v>
      </c>
      <c r="BM1175" s="239" t="s">
        <v>1682</v>
      </c>
    </row>
    <row r="1176" s="12" customFormat="1" ht="22.8" customHeight="1">
      <c r="A1176" s="12"/>
      <c r="B1176" s="212"/>
      <c r="C1176" s="213"/>
      <c r="D1176" s="214" t="s">
        <v>75</v>
      </c>
      <c r="E1176" s="226" t="s">
        <v>1683</v>
      </c>
      <c r="F1176" s="226" t="s">
        <v>1684</v>
      </c>
      <c r="G1176" s="213"/>
      <c r="H1176" s="213"/>
      <c r="I1176" s="216"/>
      <c r="J1176" s="227">
        <f>BK1176</f>
        <v>0</v>
      </c>
      <c r="K1176" s="213"/>
      <c r="L1176" s="218"/>
      <c r="M1176" s="219"/>
      <c r="N1176" s="220"/>
      <c r="O1176" s="220"/>
      <c r="P1176" s="221">
        <f>SUM(P1177:P1260)</f>
        <v>0</v>
      </c>
      <c r="Q1176" s="220"/>
      <c r="R1176" s="221">
        <f>SUM(R1177:R1260)</f>
        <v>2.98108518</v>
      </c>
      <c r="S1176" s="220"/>
      <c r="T1176" s="222">
        <f>SUM(T1177:T1260)</f>
        <v>0</v>
      </c>
      <c r="U1176" s="12"/>
      <c r="V1176" s="12"/>
      <c r="W1176" s="12"/>
      <c r="X1176" s="12"/>
      <c r="Y1176" s="12"/>
      <c r="Z1176" s="12"/>
      <c r="AA1176" s="12"/>
      <c r="AB1176" s="12"/>
      <c r="AC1176" s="12"/>
      <c r="AD1176" s="12"/>
      <c r="AE1176" s="12"/>
      <c r="AR1176" s="223" t="s">
        <v>85</v>
      </c>
      <c r="AT1176" s="224" t="s">
        <v>75</v>
      </c>
      <c r="AU1176" s="224" t="s">
        <v>83</v>
      </c>
      <c r="AY1176" s="223" t="s">
        <v>349</v>
      </c>
      <c r="BK1176" s="225">
        <f>SUM(BK1177:BK1260)</f>
        <v>0</v>
      </c>
    </row>
    <row r="1177" s="2" customFormat="1" ht="16.5" customHeight="1">
      <c r="A1177" s="38"/>
      <c r="B1177" s="39"/>
      <c r="C1177" s="228" t="s">
        <v>1685</v>
      </c>
      <c r="D1177" s="228" t="s">
        <v>351</v>
      </c>
      <c r="E1177" s="229" t="s">
        <v>1686</v>
      </c>
      <c r="F1177" s="230" t="s">
        <v>1687</v>
      </c>
      <c r="G1177" s="231" t="s">
        <v>354</v>
      </c>
      <c r="H1177" s="232">
        <v>78.629999999999995</v>
      </c>
      <c r="I1177" s="233"/>
      <c r="J1177" s="234">
        <f>ROUND(I1177*H1177,2)</f>
        <v>0</v>
      </c>
      <c r="K1177" s="230" t="s">
        <v>355</v>
      </c>
      <c r="L1177" s="44"/>
      <c r="M1177" s="235" t="s">
        <v>1</v>
      </c>
      <c r="N1177" s="236" t="s">
        <v>41</v>
      </c>
      <c r="O1177" s="91"/>
      <c r="P1177" s="237">
        <f>O1177*H1177</f>
        <v>0</v>
      </c>
      <c r="Q1177" s="237">
        <v>0</v>
      </c>
      <c r="R1177" s="237">
        <f>Q1177*H1177</f>
        <v>0</v>
      </c>
      <c r="S1177" s="237">
        <v>0</v>
      </c>
      <c r="T1177" s="238">
        <f>S1177*H1177</f>
        <v>0</v>
      </c>
      <c r="U1177" s="38"/>
      <c r="V1177" s="38"/>
      <c r="W1177" s="38"/>
      <c r="X1177" s="38"/>
      <c r="Y1177" s="38"/>
      <c r="Z1177" s="38"/>
      <c r="AA1177" s="38"/>
      <c r="AB1177" s="38"/>
      <c r="AC1177" s="38"/>
      <c r="AD1177" s="38"/>
      <c r="AE1177" s="38"/>
      <c r="AR1177" s="239" t="s">
        <v>439</v>
      </c>
      <c r="AT1177" s="239" t="s">
        <v>351</v>
      </c>
      <c r="AU1177" s="239" t="s">
        <v>85</v>
      </c>
      <c r="AY1177" s="17" t="s">
        <v>349</v>
      </c>
      <c r="BE1177" s="240">
        <f>IF(N1177="základní",J1177,0)</f>
        <v>0</v>
      </c>
      <c r="BF1177" s="240">
        <f>IF(N1177="snížená",J1177,0)</f>
        <v>0</v>
      </c>
      <c r="BG1177" s="240">
        <f>IF(N1177="zákl. přenesená",J1177,0)</f>
        <v>0</v>
      </c>
      <c r="BH1177" s="240">
        <f>IF(N1177="sníž. přenesená",J1177,0)</f>
        <v>0</v>
      </c>
      <c r="BI1177" s="240">
        <f>IF(N1177="nulová",J1177,0)</f>
        <v>0</v>
      </c>
      <c r="BJ1177" s="17" t="s">
        <v>83</v>
      </c>
      <c r="BK1177" s="240">
        <f>ROUND(I1177*H1177,2)</f>
        <v>0</v>
      </c>
      <c r="BL1177" s="17" t="s">
        <v>439</v>
      </c>
      <c r="BM1177" s="239" t="s">
        <v>1688</v>
      </c>
    </row>
    <row r="1178" s="13" customFormat="1">
      <c r="A1178" s="13"/>
      <c r="B1178" s="241"/>
      <c r="C1178" s="242"/>
      <c r="D1178" s="243" t="s">
        <v>358</v>
      </c>
      <c r="E1178" s="244" t="s">
        <v>1</v>
      </c>
      <c r="F1178" s="245" t="s">
        <v>359</v>
      </c>
      <c r="G1178" s="242"/>
      <c r="H1178" s="244" t="s">
        <v>1</v>
      </c>
      <c r="I1178" s="246"/>
      <c r="J1178" s="242"/>
      <c r="K1178" s="242"/>
      <c r="L1178" s="247"/>
      <c r="M1178" s="248"/>
      <c r="N1178" s="249"/>
      <c r="O1178" s="249"/>
      <c r="P1178" s="249"/>
      <c r="Q1178" s="249"/>
      <c r="R1178" s="249"/>
      <c r="S1178" s="249"/>
      <c r="T1178" s="250"/>
      <c r="U1178" s="13"/>
      <c r="V1178" s="13"/>
      <c r="W1178" s="13"/>
      <c r="X1178" s="13"/>
      <c r="Y1178" s="13"/>
      <c r="Z1178" s="13"/>
      <c r="AA1178" s="13"/>
      <c r="AB1178" s="13"/>
      <c r="AC1178" s="13"/>
      <c r="AD1178" s="13"/>
      <c r="AE1178" s="13"/>
      <c r="AT1178" s="251" t="s">
        <v>358</v>
      </c>
      <c r="AU1178" s="251" t="s">
        <v>85</v>
      </c>
      <c r="AV1178" s="13" t="s">
        <v>83</v>
      </c>
      <c r="AW1178" s="13" t="s">
        <v>32</v>
      </c>
      <c r="AX1178" s="13" t="s">
        <v>76</v>
      </c>
      <c r="AY1178" s="251" t="s">
        <v>349</v>
      </c>
    </row>
    <row r="1179" s="13" customFormat="1">
      <c r="A1179" s="13"/>
      <c r="B1179" s="241"/>
      <c r="C1179" s="242"/>
      <c r="D1179" s="243" t="s">
        <v>358</v>
      </c>
      <c r="E1179" s="244" t="s">
        <v>1</v>
      </c>
      <c r="F1179" s="245" t="s">
        <v>580</v>
      </c>
      <c r="G1179" s="242"/>
      <c r="H1179" s="244" t="s">
        <v>1</v>
      </c>
      <c r="I1179" s="246"/>
      <c r="J1179" s="242"/>
      <c r="K1179" s="242"/>
      <c r="L1179" s="247"/>
      <c r="M1179" s="248"/>
      <c r="N1179" s="249"/>
      <c r="O1179" s="249"/>
      <c r="P1179" s="249"/>
      <c r="Q1179" s="249"/>
      <c r="R1179" s="249"/>
      <c r="S1179" s="249"/>
      <c r="T1179" s="250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T1179" s="251" t="s">
        <v>358</v>
      </c>
      <c r="AU1179" s="251" t="s">
        <v>85</v>
      </c>
      <c r="AV1179" s="13" t="s">
        <v>83</v>
      </c>
      <c r="AW1179" s="13" t="s">
        <v>32</v>
      </c>
      <c r="AX1179" s="13" t="s">
        <v>76</v>
      </c>
      <c r="AY1179" s="251" t="s">
        <v>349</v>
      </c>
    </row>
    <row r="1180" s="13" customFormat="1">
      <c r="A1180" s="13"/>
      <c r="B1180" s="241"/>
      <c r="C1180" s="242"/>
      <c r="D1180" s="243" t="s">
        <v>358</v>
      </c>
      <c r="E1180" s="244" t="s">
        <v>1</v>
      </c>
      <c r="F1180" s="245" t="s">
        <v>1689</v>
      </c>
      <c r="G1180" s="242"/>
      <c r="H1180" s="244" t="s">
        <v>1</v>
      </c>
      <c r="I1180" s="246"/>
      <c r="J1180" s="242"/>
      <c r="K1180" s="242"/>
      <c r="L1180" s="247"/>
      <c r="M1180" s="248"/>
      <c r="N1180" s="249"/>
      <c r="O1180" s="249"/>
      <c r="P1180" s="249"/>
      <c r="Q1180" s="249"/>
      <c r="R1180" s="249"/>
      <c r="S1180" s="249"/>
      <c r="T1180" s="250"/>
      <c r="U1180" s="13"/>
      <c r="V1180" s="13"/>
      <c r="W1180" s="13"/>
      <c r="X1180" s="13"/>
      <c r="Y1180" s="13"/>
      <c r="Z1180" s="13"/>
      <c r="AA1180" s="13"/>
      <c r="AB1180" s="13"/>
      <c r="AC1180" s="13"/>
      <c r="AD1180" s="13"/>
      <c r="AE1180" s="13"/>
      <c r="AT1180" s="251" t="s">
        <v>358</v>
      </c>
      <c r="AU1180" s="251" t="s">
        <v>85</v>
      </c>
      <c r="AV1180" s="13" t="s">
        <v>83</v>
      </c>
      <c r="AW1180" s="13" t="s">
        <v>32</v>
      </c>
      <c r="AX1180" s="13" t="s">
        <v>76</v>
      </c>
      <c r="AY1180" s="251" t="s">
        <v>349</v>
      </c>
    </row>
    <row r="1181" s="13" customFormat="1">
      <c r="A1181" s="13"/>
      <c r="B1181" s="241"/>
      <c r="C1181" s="242"/>
      <c r="D1181" s="243" t="s">
        <v>358</v>
      </c>
      <c r="E1181" s="244" t="s">
        <v>1</v>
      </c>
      <c r="F1181" s="245" t="s">
        <v>1690</v>
      </c>
      <c r="G1181" s="242"/>
      <c r="H1181" s="244" t="s">
        <v>1</v>
      </c>
      <c r="I1181" s="246"/>
      <c r="J1181" s="242"/>
      <c r="K1181" s="242"/>
      <c r="L1181" s="247"/>
      <c r="M1181" s="248"/>
      <c r="N1181" s="249"/>
      <c r="O1181" s="249"/>
      <c r="P1181" s="249"/>
      <c r="Q1181" s="249"/>
      <c r="R1181" s="249"/>
      <c r="S1181" s="249"/>
      <c r="T1181" s="250"/>
      <c r="U1181" s="13"/>
      <c r="V1181" s="13"/>
      <c r="W1181" s="13"/>
      <c r="X1181" s="13"/>
      <c r="Y1181" s="13"/>
      <c r="Z1181" s="13"/>
      <c r="AA1181" s="13"/>
      <c r="AB1181" s="13"/>
      <c r="AC1181" s="13"/>
      <c r="AD1181" s="13"/>
      <c r="AE1181" s="13"/>
      <c r="AT1181" s="251" t="s">
        <v>358</v>
      </c>
      <c r="AU1181" s="251" t="s">
        <v>85</v>
      </c>
      <c r="AV1181" s="13" t="s">
        <v>83</v>
      </c>
      <c r="AW1181" s="13" t="s">
        <v>32</v>
      </c>
      <c r="AX1181" s="13" t="s">
        <v>76</v>
      </c>
      <c r="AY1181" s="251" t="s">
        <v>349</v>
      </c>
    </row>
    <row r="1182" s="13" customFormat="1">
      <c r="A1182" s="13"/>
      <c r="B1182" s="241"/>
      <c r="C1182" s="242"/>
      <c r="D1182" s="243" t="s">
        <v>358</v>
      </c>
      <c r="E1182" s="244" t="s">
        <v>1</v>
      </c>
      <c r="F1182" s="245" t="s">
        <v>582</v>
      </c>
      <c r="G1182" s="242"/>
      <c r="H1182" s="244" t="s">
        <v>1</v>
      </c>
      <c r="I1182" s="246"/>
      <c r="J1182" s="242"/>
      <c r="K1182" s="242"/>
      <c r="L1182" s="247"/>
      <c r="M1182" s="248"/>
      <c r="N1182" s="249"/>
      <c r="O1182" s="249"/>
      <c r="P1182" s="249"/>
      <c r="Q1182" s="249"/>
      <c r="R1182" s="249"/>
      <c r="S1182" s="249"/>
      <c r="T1182" s="250"/>
      <c r="U1182" s="13"/>
      <c r="V1182" s="13"/>
      <c r="W1182" s="13"/>
      <c r="X1182" s="13"/>
      <c r="Y1182" s="13"/>
      <c r="Z1182" s="13"/>
      <c r="AA1182" s="13"/>
      <c r="AB1182" s="13"/>
      <c r="AC1182" s="13"/>
      <c r="AD1182" s="13"/>
      <c r="AE1182" s="13"/>
      <c r="AT1182" s="251" t="s">
        <v>358</v>
      </c>
      <c r="AU1182" s="251" t="s">
        <v>85</v>
      </c>
      <c r="AV1182" s="13" t="s">
        <v>83</v>
      </c>
      <c r="AW1182" s="13" t="s">
        <v>32</v>
      </c>
      <c r="AX1182" s="13" t="s">
        <v>76</v>
      </c>
      <c r="AY1182" s="251" t="s">
        <v>349</v>
      </c>
    </row>
    <row r="1183" s="13" customFormat="1">
      <c r="A1183" s="13"/>
      <c r="B1183" s="241"/>
      <c r="C1183" s="242"/>
      <c r="D1183" s="243" t="s">
        <v>358</v>
      </c>
      <c r="E1183" s="244" t="s">
        <v>1</v>
      </c>
      <c r="F1183" s="245" t="s">
        <v>1691</v>
      </c>
      <c r="G1183" s="242"/>
      <c r="H1183" s="244" t="s">
        <v>1</v>
      </c>
      <c r="I1183" s="246"/>
      <c r="J1183" s="242"/>
      <c r="K1183" s="242"/>
      <c r="L1183" s="247"/>
      <c r="M1183" s="248"/>
      <c r="N1183" s="249"/>
      <c r="O1183" s="249"/>
      <c r="P1183" s="249"/>
      <c r="Q1183" s="249"/>
      <c r="R1183" s="249"/>
      <c r="S1183" s="249"/>
      <c r="T1183" s="250"/>
      <c r="U1183" s="13"/>
      <c r="V1183" s="13"/>
      <c r="W1183" s="13"/>
      <c r="X1183" s="13"/>
      <c r="Y1183" s="13"/>
      <c r="Z1183" s="13"/>
      <c r="AA1183" s="13"/>
      <c r="AB1183" s="13"/>
      <c r="AC1183" s="13"/>
      <c r="AD1183" s="13"/>
      <c r="AE1183" s="13"/>
      <c r="AT1183" s="251" t="s">
        <v>358</v>
      </c>
      <c r="AU1183" s="251" t="s">
        <v>85</v>
      </c>
      <c r="AV1183" s="13" t="s">
        <v>83</v>
      </c>
      <c r="AW1183" s="13" t="s">
        <v>32</v>
      </c>
      <c r="AX1183" s="13" t="s">
        <v>76</v>
      </c>
      <c r="AY1183" s="251" t="s">
        <v>349</v>
      </c>
    </row>
    <row r="1184" s="13" customFormat="1">
      <c r="A1184" s="13"/>
      <c r="B1184" s="241"/>
      <c r="C1184" s="242"/>
      <c r="D1184" s="243" t="s">
        <v>358</v>
      </c>
      <c r="E1184" s="244" t="s">
        <v>1</v>
      </c>
      <c r="F1184" s="245" t="s">
        <v>1692</v>
      </c>
      <c r="G1184" s="242"/>
      <c r="H1184" s="244" t="s">
        <v>1</v>
      </c>
      <c r="I1184" s="246"/>
      <c r="J1184" s="242"/>
      <c r="K1184" s="242"/>
      <c r="L1184" s="247"/>
      <c r="M1184" s="248"/>
      <c r="N1184" s="249"/>
      <c r="O1184" s="249"/>
      <c r="P1184" s="249"/>
      <c r="Q1184" s="249"/>
      <c r="R1184" s="249"/>
      <c r="S1184" s="249"/>
      <c r="T1184" s="250"/>
      <c r="U1184" s="13"/>
      <c r="V1184" s="13"/>
      <c r="W1184" s="13"/>
      <c r="X1184" s="13"/>
      <c r="Y1184" s="13"/>
      <c r="Z1184" s="13"/>
      <c r="AA1184" s="13"/>
      <c r="AB1184" s="13"/>
      <c r="AC1184" s="13"/>
      <c r="AD1184" s="13"/>
      <c r="AE1184" s="13"/>
      <c r="AT1184" s="251" t="s">
        <v>358</v>
      </c>
      <c r="AU1184" s="251" t="s">
        <v>85</v>
      </c>
      <c r="AV1184" s="13" t="s">
        <v>83</v>
      </c>
      <c r="AW1184" s="13" t="s">
        <v>32</v>
      </c>
      <c r="AX1184" s="13" t="s">
        <v>76</v>
      </c>
      <c r="AY1184" s="251" t="s">
        <v>349</v>
      </c>
    </row>
    <row r="1185" s="14" customFormat="1">
      <c r="A1185" s="14"/>
      <c r="B1185" s="252"/>
      <c r="C1185" s="253"/>
      <c r="D1185" s="243" t="s">
        <v>358</v>
      </c>
      <c r="E1185" s="254" t="s">
        <v>1</v>
      </c>
      <c r="F1185" s="255" t="s">
        <v>269</v>
      </c>
      <c r="G1185" s="253"/>
      <c r="H1185" s="256">
        <v>78.629999999999995</v>
      </c>
      <c r="I1185" s="257"/>
      <c r="J1185" s="253"/>
      <c r="K1185" s="253"/>
      <c r="L1185" s="258"/>
      <c r="M1185" s="259"/>
      <c r="N1185" s="260"/>
      <c r="O1185" s="260"/>
      <c r="P1185" s="260"/>
      <c r="Q1185" s="260"/>
      <c r="R1185" s="260"/>
      <c r="S1185" s="260"/>
      <c r="T1185" s="261"/>
      <c r="U1185" s="14"/>
      <c r="V1185" s="14"/>
      <c r="W1185" s="14"/>
      <c r="X1185" s="14"/>
      <c r="Y1185" s="14"/>
      <c r="Z1185" s="14"/>
      <c r="AA1185" s="14"/>
      <c r="AB1185" s="14"/>
      <c r="AC1185" s="14"/>
      <c r="AD1185" s="14"/>
      <c r="AE1185" s="14"/>
      <c r="AT1185" s="262" t="s">
        <v>358</v>
      </c>
      <c r="AU1185" s="262" t="s">
        <v>85</v>
      </c>
      <c r="AV1185" s="14" t="s">
        <v>85</v>
      </c>
      <c r="AW1185" s="14" t="s">
        <v>32</v>
      </c>
      <c r="AX1185" s="14" t="s">
        <v>83</v>
      </c>
      <c r="AY1185" s="262" t="s">
        <v>349</v>
      </c>
    </row>
    <row r="1186" s="2" customFormat="1" ht="16.5" customHeight="1">
      <c r="A1186" s="38"/>
      <c r="B1186" s="39"/>
      <c r="C1186" s="228" t="s">
        <v>1693</v>
      </c>
      <c r="D1186" s="228" t="s">
        <v>351</v>
      </c>
      <c r="E1186" s="229" t="s">
        <v>1694</v>
      </c>
      <c r="F1186" s="230" t="s">
        <v>1695</v>
      </c>
      <c r="G1186" s="231" t="s">
        <v>354</v>
      </c>
      <c r="H1186" s="232">
        <v>78.629999999999995</v>
      </c>
      <c r="I1186" s="233"/>
      <c r="J1186" s="234">
        <f>ROUND(I1186*H1186,2)</f>
        <v>0</v>
      </c>
      <c r="K1186" s="230" t="s">
        <v>355</v>
      </c>
      <c r="L1186" s="44"/>
      <c r="M1186" s="235" t="s">
        <v>1</v>
      </c>
      <c r="N1186" s="236" t="s">
        <v>41</v>
      </c>
      <c r="O1186" s="91"/>
      <c r="P1186" s="237">
        <f>O1186*H1186</f>
        <v>0</v>
      </c>
      <c r="Q1186" s="237">
        <v>0.00029999999999999997</v>
      </c>
      <c r="R1186" s="237">
        <f>Q1186*H1186</f>
        <v>0.023588999999999995</v>
      </c>
      <c r="S1186" s="237">
        <v>0</v>
      </c>
      <c r="T1186" s="238">
        <f>S1186*H1186</f>
        <v>0</v>
      </c>
      <c r="U1186" s="38"/>
      <c r="V1186" s="38"/>
      <c r="W1186" s="38"/>
      <c r="X1186" s="38"/>
      <c r="Y1186" s="38"/>
      <c r="Z1186" s="38"/>
      <c r="AA1186" s="38"/>
      <c r="AB1186" s="38"/>
      <c r="AC1186" s="38"/>
      <c r="AD1186" s="38"/>
      <c r="AE1186" s="38"/>
      <c r="AR1186" s="239" t="s">
        <v>439</v>
      </c>
      <c r="AT1186" s="239" t="s">
        <v>351</v>
      </c>
      <c r="AU1186" s="239" t="s">
        <v>85</v>
      </c>
      <c r="AY1186" s="17" t="s">
        <v>349</v>
      </c>
      <c r="BE1186" s="240">
        <f>IF(N1186="základní",J1186,0)</f>
        <v>0</v>
      </c>
      <c r="BF1186" s="240">
        <f>IF(N1186="snížená",J1186,0)</f>
        <v>0</v>
      </c>
      <c r="BG1186" s="240">
        <f>IF(N1186="zákl. přenesená",J1186,0)</f>
        <v>0</v>
      </c>
      <c r="BH1186" s="240">
        <f>IF(N1186="sníž. přenesená",J1186,0)</f>
        <v>0</v>
      </c>
      <c r="BI1186" s="240">
        <f>IF(N1186="nulová",J1186,0)</f>
        <v>0</v>
      </c>
      <c r="BJ1186" s="17" t="s">
        <v>83</v>
      </c>
      <c r="BK1186" s="240">
        <f>ROUND(I1186*H1186,2)</f>
        <v>0</v>
      </c>
      <c r="BL1186" s="17" t="s">
        <v>439</v>
      </c>
      <c r="BM1186" s="239" t="s">
        <v>1696</v>
      </c>
    </row>
    <row r="1187" s="13" customFormat="1">
      <c r="A1187" s="13"/>
      <c r="B1187" s="241"/>
      <c r="C1187" s="242"/>
      <c r="D1187" s="243" t="s">
        <v>358</v>
      </c>
      <c r="E1187" s="244" t="s">
        <v>1</v>
      </c>
      <c r="F1187" s="245" t="s">
        <v>359</v>
      </c>
      <c r="G1187" s="242"/>
      <c r="H1187" s="244" t="s">
        <v>1</v>
      </c>
      <c r="I1187" s="246"/>
      <c r="J1187" s="242"/>
      <c r="K1187" s="242"/>
      <c r="L1187" s="247"/>
      <c r="M1187" s="248"/>
      <c r="N1187" s="249"/>
      <c r="O1187" s="249"/>
      <c r="P1187" s="249"/>
      <c r="Q1187" s="249"/>
      <c r="R1187" s="249"/>
      <c r="S1187" s="249"/>
      <c r="T1187" s="250"/>
      <c r="U1187" s="13"/>
      <c r="V1187" s="13"/>
      <c r="W1187" s="13"/>
      <c r="X1187" s="13"/>
      <c r="Y1187" s="13"/>
      <c r="Z1187" s="13"/>
      <c r="AA1187" s="13"/>
      <c r="AB1187" s="13"/>
      <c r="AC1187" s="13"/>
      <c r="AD1187" s="13"/>
      <c r="AE1187" s="13"/>
      <c r="AT1187" s="251" t="s">
        <v>358</v>
      </c>
      <c r="AU1187" s="251" t="s">
        <v>85</v>
      </c>
      <c r="AV1187" s="13" t="s">
        <v>83</v>
      </c>
      <c r="AW1187" s="13" t="s">
        <v>32</v>
      </c>
      <c r="AX1187" s="13" t="s">
        <v>76</v>
      </c>
      <c r="AY1187" s="251" t="s">
        <v>349</v>
      </c>
    </row>
    <row r="1188" s="13" customFormat="1">
      <c r="A1188" s="13"/>
      <c r="B1188" s="241"/>
      <c r="C1188" s="242"/>
      <c r="D1188" s="243" t="s">
        <v>358</v>
      </c>
      <c r="E1188" s="244" t="s">
        <v>1</v>
      </c>
      <c r="F1188" s="245" t="s">
        <v>580</v>
      </c>
      <c r="G1188" s="242"/>
      <c r="H1188" s="244" t="s">
        <v>1</v>
      </c>
      <c r="I1188" s="246"/>
      <c r="J1188" s="242"/>
      <c r="K1188" s="242"/>
      <c r="L1188" s="247"/>
      <c r="M1188" s="248"/>
      <c r="N1188" s="249"/>
      <c r="O1188" s="249"/>
      <c r="P1188" s="249"/>
      <c r="Q1188" s="249"/>
      <c r="R1188" s="249"/>
      <c r="S1188" s="249"/>
      <c r="T1188" s="250"/>
      <c r="U1188" s="13"/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T1188" s="251" t="s">
        <v>358</v>
      </c>
      <c r="AU1188" s="251" t="s">
        <v>85</v>
      </c>
      <c r="AV1188" s="13" t="s">
        <v>83</v>
      </c>
      <c r="AW1188" s="13" t="s">
        <v>32</v>
      </c>
      <c r="AX1188" s="13" t="s">
        <v>76</v>
      </c>
      <c r="AY1188" s="251" t="s">
        <v>349</v>
      </c>
    </row>
    <row r="1189" s="13" customFormat="1">
      <c r="A1189" s="13"/>
      <c r="B1189" s="241"/>
      <c r="C1189" s="242"/>
      <c r="D1189" s="243" t="s">
        <v>358</v>
      </c>
      <c r="E1189" s="244" t="s">
        <v>1</v>
      </c>
      <c r="F1189" s="245" t="s">
        <v>1689</v>
      </c>
      <c r="G1189" s="242"/>
      <c r="H1189" s="244" t="s">
        <v>1</v>
      </c>
      <c r="I1189" s="246"/>
      <c r="J1189" s="242"/>
      <c r="K1189" s="242"/>
      <c r="L1189" s="247"/>
      <c r="M1189" s="248"/>
      <c r="N1189" s="249"/>
      <c r="O1189" s="249"/>
      <c r="P1189" s="249"/>
      <c r="Q1189" s="249"/>
      <c r="R1189" s="249"/>
      <c r="S1189" s="249"/>
      <c r="T1189" s="250"/>
      <c r="U1189" s="13"/>
      <c r="V1189" s="13"/>
      <c r="W1189" s="13"/>
      <c r="X1189" s="13"/>
      <c r="Y1189" s="13"/>
      <c r="Z1189" s="13"/>
      <c r="AA1189" s="13"/>
      <c r="AB1189" s="13"/>
      <c r="AC1189" s="13"/>
      <c r="AD1189" s="13"/>
      <c r="AE1189" s="13"/>
      <c r="AT1189" s="251" t="s">
        <v>358</v>
      </c>
      <c r="AU1189" s="251" t="s">
        <v>85</v>
      </c>
      <c r="AV1189" s="13" t="s">
        <v>83</v>
      </c>
      <c r="AW1189" s="13" t="s">
        <v>32</v>
      </c>
      <c r="AX1189" s="13" t="s">
        <v>76</v>
      </c>
      <c r="AY1189" s="251" t="s">
        <v>349</v>
      </c>
    </row>
    <row r="1190" s="13" customFormat="1">
      <c r="A1190" s="13"/>
      <c r="B1190" s="241"/>
      <c r="C1190" s="242"/>
      <c r="D1190" s="243" t="s">
        <v>358</v>
      </c>
      <c r="E1190" s="244" t="s">
        <v>1</v>
      </c>
      <c r="F1190" s="245" t="s">
        <v>1690</v>
      </c>
      <c r="G1190" s="242"/>
      <c r="H1190" s="244" t="s">
        <v>1</v>
      </c>
      <c r="I1190" s="246"/>
      <c r="J1190" s="242"/>
      <c r="K1190" s="242"/>
      <c r="L1190" s="247"/>
      <c r="M1190" s="248"/>
      <c r="N1190" s="249"/>
      <c r="O1190" s="249"/>
      <c r="P1190" s="249"/>
      <c r="Q1190" s="249"/>
      <c r="R1190" s="249"/>
      <c r="S1190" s="249"/>
      <c r="T1190" s="250"/>
      <c r="U1190" s="13"/>
      <c r="V1190" s="13"/>
      <c r="W1190" s="13"/>
      <c r="X1190" s="13"/>
      <c r="Y1190" s="13"/>
      <c r="Z1190" s="13"/>
      <c r="AA1190" s="13"/>
      <c r="AB1190" s="13"/>
      <c r="AC1190" s="13"/>
      <c r="AD1190" s="13"/>
      <c r="AE1190" s="13"/>
      <c r="AT1190" s="251" t="s">
        <v>358</v>
      </c>
      <c r="AU1190" s="251" t="s">
        <v>85</v>
      </c>
      <c r="AV1190" s="13" t="s">
        <v>83</v>
      </c>
      <c r="AW1190" s="13" t="s">
        <v>32</v>
      </c>
      <c r="AX1190" s="13" t="s">
        <v>76</v>
      </c>
      <c r="AY1190" s="251" t="s">
        <v>349</v>
      </c>
    </row>
    <row r="1191" s="13" customFormat="1">
      <c r="A1191" s="13"/>
      <c r="B1191" s="241"/>
      <c r="C1191" s="242"/>
      <c r="D1191" s="243" t="s">
        <v>358</v>
      </c>
      <c r="E1191" s="244" t="s">
        <v>1</v>
      </c>
      <c r="F1191" s="245" t="s">
        <v>582</v>
      </c>
      <c r="G1191" s="242"/>
      <c r="H1191" s="244" t="s">
        <v>1</v>
      </c>
      <c r="I1191" s="246"/>
      <c r="J1191" s="242"/>
      <c r="K1191" s="242"/>
      <c r="L1191" s="247"/>
      <c r="M1191" s="248"/>
      <c r="N1191" s="249"/>
      <c r="O1191" s="249"/>
      <c r="P1191" s="249"/>
      <c r="Q1191" s="249"/>
      <c r="R1191" s="249"/>
      <c r="S1191" s="249"/>
      <c r="T1191" s="250"/>
      <c r="U1191" s="13"/>
      <c r="V1191" s="13"/>
      <c r="W1191" s="13"/>
      <c r="X1191" s="13"/>
      <c r="Y1191" s="13"/>
      <c r="Z1191" s="13"/>
      <c r="AA1191" s="13"/>
      <c r="AB1191" s="13"/>
      <c r="AC1191" s="13"/>
      <c r="AD1191" s="13"/>
      <c r="AE1191" s="13"/>
      <c r="AT1191" s="251" t="s">
        <v>358</v>
      </c>
      <c r="AU1191" s="251" t="s">
        <v>85</v>
      </c>
      <c r="AV1191" s="13" t="s">
        <v>83</v>
      </c>
      <c r="AW1191" s="13" t="s">
        <v>32</v>
      </c>
      <c r="AX1191" s="13" t="s">
        <v>76</v>
      </c>
      <c r="AY1191" s="251" t="s">
        <v>349</v>
      </c>
    </row>
    <row r="1192" s="13" customFormat="1">
      <c r="A1192" s="13"/>
      <c r="B1192" s="241"/>
      <c r="C1192" s="242"/>
      <c r="D1192" s="243" t="s">
        <v>358</v>
      </c>
      <c r="E1192" s="244" t="s">
        <v>1</v>
      </c>
      <c r="F1192" s="245" t="s">
        <v>1691</v>
      </c>
      <c r="G1192" s="242"/>
      <c r="H1192" s="244" t="s">
        <v>1</v>
      </c>
      <c r="I1192" s="246"/>
      <c r="J1192" s="242"/>
      <c r="K1192" s="242"/>
      <c r="L1192" s="247"/>
      <c r="M1192" s="248"/>
      <c r="N1192" s="249"/>
      <c r="O1192" s="249"/>
      <c r="P1192" s="249"/>
      <c r="Q1192" s="249"/>
      <c r="R1192" s="249"/>
      <c r="S1192" s="249"/>
      <c r="T1192" s="250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T1192" s="251" t="s">
        <v>358</v>
      </c>
      <c r="AU1192" s="251" t="s">
        <v>85</v>
      </c>
      <c r="AV1192" s="13" t="s">
        <v>83</v>
      </c>
      <c r="AW1192" s="13" t="s">
        <v>32</v>
      </c>
      <c r="AX1192" s="13" t="s">
        <v>76</v>
      </c>
      <c r="AY1192" s="251" t="s">
        <v>349</v>
      </c>
    </row>
    <row r="1193" s="13" customFormat="1">
      <c r="A1193" s="13"/>
      <c r="B1193" s="241"/>
      <c r="C1193" s="242"/>
      <c r="D1193" s="243" t="s">
        <v>358</v>
      </c>
      <c r="E1193" s="244" t="s">
        <v>1</v>
      </c>
      <c r="F1193" s="245" t="s">
        <v>1692</v>
      </c>
      <c r="G1193" s="242"/>
      <c r="H1193" s="244" t="s">
        <v>1</v>
      </c>
      <c r="I1193" s="246"/>
      <c r="J1193" s="242"/>
      <c r="K1193" s="242"/>
      <c r="L1193" s="247"/>
      <c r="M1193" s="248"/>
      <c r="N1193" s="249"/>
      <c r="O1193" s="249"/>
      <c r="P1193" s="249"/>
      <c r="Q1193" s="249"/>
      <c r="R1193" s="249"/>
      <c r="S1193" s="249"/>
      <c r="T1193" s="250"/>
      <c r="U1193" s="13"/>
      <c r="V1193" s="13"/>
      <c r="W1193" s="13"/>
      <c r="X1193" s="13"/>
      <c r="Y1193" s="13"/>
      <c r="Z1193" s="13"/>
      <c r="AA1193" s="13"/>
      <c r="AB1193" s="13"/>
      <c r="AC1193" s="13"/>
      <c r="AD1193" s="13"/>
      <c r="AE1193" s="13"/>
      <c r="AT1193" s="251" t="s">
        <v>358</v>
      </c>
      <c r="AU1193" s="251" t="s">
        <v>85</v>
      </c>
      <c r="AV1193" s="13" t="s">
        <v>83</v>
      </c>
      <c r="AW1193" s="13" t="s">
        <v>32</v>
      </c>
      <c r="AX1193" s="13" t="s">
        <v>76</v>
      </c>
      <c r="AY1193" s="251" t="s">
        <v>349</v>
      </c>
    </row>
    <row r="1194" s="14" customFormat="1">
      <c r="A1194" s="14"/>
      <c r="B1194" s="252"/>
      <c r="C1194" s="253"/>
      <c r="D1194" s="243" t="s">
        <v>358</v>
      </c>
      <c r="E1194" s="254" t="s">
        <v>1</v>
      </c>
      <c r="F1194" s="255" t="s">
        <v>269</v>
      </c>
      <c r="G1194" s="253"/>
      <c r="H1194" s="256">
        <v>78.629999999999995</v>
      </c>
      <c r="I1194" s="257"/>
      <c r="J1194" s="253"/>
      <c r="K1194" s="253"/>
      <c r="L1194" s="258"/>
      <c r="M1194" s="259"/>
      <c r="N1194" s="260"/>
      <c r="O1194" s="260"/>
      <c r="P1194" s="260"/>
      <c r="Q1194" s="260"/>
      <c r="R1194" s="260"/>
      <c r="S1194" s="260"/>
      <c r="T1194" s="261"/>
      <c r="U1194" s="14"/>
      <c r="V1194" s="14"/>
      <c r="W1194" s="14"/>
      <c r="X1194" s="14"/>
      <c r="Y1194" s="14"/>
      <c r="Z1194" s="14"/>
      <c r="AA1194" s="14"/>
      <c r="AB1194" s="14"/>
      <c r="AC1194" s="14"/>
      <c r="AD1194" s="14"/>
      <c r="AE1194" s="14"/>
      <c r="AT1194" s="262" t="s">
        <v>358</v>
      </c>
      <c r="AU1194" s="262" t="s">
        <v>85</v>
      </c>
      <c r="AV1194" s="14" t="s">
        <v>85</v>
      </c>
      <c r="AW1194" s="14" t="s">
        <v>32</v>
      </c>
      <c r="AX1194" s="14" t="s">
        <v>83</v>
      </c>
      <c r="AY1194" s="262" t="s">
        <v>349</v>
      </c>
    </row>
    <row r="1195" s="2" customFormat="1" ht="33" customHeight="1">
      <c r="A1195" s="38"/>
      <c r="B1195" s="39"/>
      <c r="C1195" s="228" t="s">
        <v>1697</v>
      </c>
      <c r="D1195" s="228" t="s">
        <v>351</v>
      </c>
      <c r="E1195" s="229" t="s">
        <v>1698</v>
      </c>
      <c r="F1195" s="230" t="s">
        <v>1699</v>
      </c>
      <c r="G1195" s="231" t="s">
        <v>422</v>
      </c>
      <c r="H1195" s="232">
        <v>48.677</v>
      </c>
      <c r="I1195" s="233"/>
      <c r="J1195" s="234">
        <f>ROUND(I1195*H1195,2)</f>
        <v>0</v>
      </c>
      <c r="K1195" s="230" t="s">
        <v>355</v>
      </c>
      <c r="L1195" s="44"/>
      <c r="M1195" s="235" t="s">
        <v>1</v>
      </c>
      <c r="N1195" s="236" t="s">
        <v>41</v>
      </c>
      <c r="O1195" s="91"/>
      <c r="P1195" s="237">
        <f>O1195*H1195</f>
        <v>0</v>
      </c>
      <c r="Q1195" s="237">
        <v>0.00042999999999999999</v>
      </c>
      <c r="R1195" s="237">
        <f>Q1195*H1195</f>
        <v>0.020931109999999999</v>
      </c>
      <c r="S1195" s="237">
        <v>0</v>
      </c>
      <c r="T1195" s="238">
        <f>S1195*H1195</f>
        <v>0</v>
      </c>
      <c r="U1195" s="38"/>
      <c r="V1195" s="38"/>
      <c r="W1195" s="38"/>
      <c r="X1195" s="38"/>
      <c r="Y1195" s="38"/>
      <c r="Z1195" s="38"/>
      <c r="AA1195" s="38"/>
      <c r="AB1195" s="38"/>
      <c r="AC1195" s="38"/>
      <c r="AD1195" s="38"/>
      <c r="AE1195" s="38"/>
      <c r="AR1195" s="239" t="s">
        <v>439</v>
      </c>
      <c r="AT1195" s="239" t="s">
        <v>351</v>
      </c>
      <c r="AU1195" s="239" t="s">
        <v>85</v>
      </c>
      <c r="AY1195" s="17" t="s">
        <v>349</v>
      </c>
      <c r="BE1195" s="240">
        <f>IF(N1195="základní",J1195,0)</f>
        <v>0</v>
      </c>
      <c r="BF1195" s="240">
        <f>IF(N1195="snížená",J1195,0)</f>
        <v>0</v>
      </c>
      <c r="BG1195" s="240">
        <f>IF(N1195="zákl. přenesená",J1195,0)</f>
        <v>0</v>
      </c>
      <c r="BH1195" s="240">
        <f>IF(N1195="sníž. přenesená",J1195,0)</f>
        <v>0</v>
      </c>
      <c r="BI1195" s="240">
        <f>IF(N1195="nulová",J1195,0)</f>
        <v>0</v>
      </c>
      <c r="BJ1195" s="17" t="s">
        <v>83</v>
      </c>
      <c r="BK1195" s="240">
        <f>ROUND(I1195*H1195,2)</f>
        <v>0</v>
      </c>
      <c r="BL1195" s="17" t="s">
        <v>439</v>
      </c>
      <c r="BM1195" s="239" t="s">
        <v>1700</v>
      </c>
    </row>
    <row r="1196" s="13" customFormat="1">
      <c r="A1196" s="13"/>
      <c r="B1196" s="241"/>
      <c r="C1196" s="242"/>
      <c r="D1196" s="243" t="s">
        <v>358</v>
      </c>
      <c r="E1196" s="244" t="s">
        <v>1</v>
      </c>
      <c r="F1196" s="245" t="s">
        <v>359</v>
      </c>
      <c r="G1196" s="242"/>
      <c r="H1196" s="244" t="s">
        <v>1</v>
      </c>
      <c r="I1196" s="246"/>
      <c r="J1196" s="242"/>
      <c r="K1196" s="242"/>
      <c r="L1196" s="247"/>
      <c r="M1196" s="248"/>
      <c r="N1196" s="249"/>
      <c r="O1196" s="249"/>
      <c r="P1196" s="249"/>
      <c r="Q1196" s="249"/>
      <c r="R1196" s="249"/>
      <c r="S1196" s="249"/>
      <c r="T1196" s="250"/>
      <c r="U1196" s="13"/>
      <c r="V1196" s="13"/>
      <c r="W1196" s="13"/>
      <c r="X1196" s="13"/>
      <c r="Y1196" s="13"/>
      <c r="Z1196" s="13"/>
      <c r="AA1196" s="13"/>
      <c r="AB1196" s="13"/>
      <c r="AC1196" s="13"/>
      <c r="AD1196" s="13"/>
      <c r="AE1196" s="13"/>
      <c r="AT1196" s="251" t="s">
        <v>358</v>
      </c>
      <c r="AU1196" s="251" t="s">
        <v>85</v>
      </c>
      <c r="AV1196" s="13" t="s">
        <v>83</v>
      </c>
      <c r="AW1196" s="13" t="s">
        <v>32</v>
      </c>
      <c r="AX1196" s="13" t="s">
        <v>76</v>
      </c>
      <c r="AY1196" s="251" t="s">
        <v>349</v>
      </c>
    </row>
    <row r="1197" s="13" customFormat="1">
      <c r="A1197" s="13"/>
      <c r="B1197" s="241"/>
      <c r="C1197" s="242"/>
      <c r="D1197" s="243" t="s">
        <v>358</v>
      </c>
      <c r="E1197" s="244" t="s">
        <v>1</v>
      </c>
      <c r="F1197" s="245" t="s">
        <v>580</v>
      </c>
      <c r="G1197" s="242"/>
      <c r="H1197" s="244" t="s">
        <v>1</v>
      </c>
      <c r="I1197" s="246"/>
      <c r="J1197" s="242"/>
      <c r="K1197" s="242"/>
      <c r="L1197" s="247"/>
      <c r="M1197" s="248"/>
      <c r="N1197" s="249"/>
      <c r="O1197" s="249"/>
      <c r="P1197" s="249"/>
      <c r="Q1197" s="249"/>
      <c r="R1197" s="249"/>
      <c r="S1197" s="249"/>
      <c r="T1197" s="250"/>
      <c r="U1197" s="13"/>
      <c r="V1197" s="13"/>
      <c r="W1197" s="13"/>
      <c r="X1197" s="13"/>
      <c r="Y1197" s="13"/>
      <c r="Z1197" s="13"/>
      <c r="AA1197" s="13"/>
      <c r="AB1197" s="13"/>
      <c r="AC1197" s="13"/>
      <c r="AD1197" s="13"/>
      <c r="AE1197" s="13"/>
      <c r="AT1197" s="251" t="s">
        <v>358</v>
      </c>
      <c r="AU1197" s="251" t="s">
        <v>85</v>
      </c>
      <c r="AV1197" s="13" t="s">
        <v>83</v>
      </c>
      <c r="AW1197" s="13" t="s">
        <v>32</v>
      </c>
      <c r="AX1197" s="13" t="s">
        <v>76</v>
      </c>
      <c r="AY1197" s="251" t="s">
        <v>349</v>
      </c>
    </row>
    <row r="1198" s="13" customFormat="1">
      <c r="A1198" s="13"/>
      <c r="B1198" s="241"/>
      <c r="C1198" s="242"/>
      <c r="D1198" s="243" t="s">
        <v>358</v>
      </c>
      <c r="E1198" s="244" t="s">
        <v>1</v>
      </c>
      <c r="F1198" s="245" t="s">
        <v>1701</v>
      </c>
      <c r="G1198" s="242"/>
      <c r="H1198" s="244" t="s">
        <v>1</v>
      </c>
      <c r="I1198" s="246"/>
      <c r="J1198" s="242"/>
      <c r="K1198" s="242"/>
      <c r="L1198" s="247"/>
      <c r="M1198" s="248"/>
      <c r="N1198" s="249"/>
      <c r="O1198" s="249"/>
      <c r="P1198" s="249"/>
      <c r="Q1198" s="249"/>
      <c r="R1198" s="249"/>
      <c r="S1198" s="249"/>
      <c r="T1198" s="250"/>
      <c r="U1198" s="13"/>
      <c r="V1198" s="13"/>
      <c r="W1198" s="13"/>
      <c r="X1198" s="13"/>
      <c r="Y1198" s="13"/>
      <c r="Z1198" s="13"/>
      <c r="AA1198" s="13"/>
      <c r="AB1198" s="13"/>
      <c r="AC1198" s="13"/>
      <c r="AD1198" s="13"/>
      <c r="AE1198" s="13"/>
      <c r="AT1198" s="251" t="s">
        <v>358</v>
      </c>
      <c r="AU1198" s="251" t="s">
        <v>85</v>
      </c>
      <c r="AV1198" s="13" t="s">
        <v>83</v>
      </c>
      <c r="AW1198" s="13" t="s">
        <v>32</v>
      </c>
      <c r="AX1198" s="13" t="s">
        <v>76</v>
      </c>
      <c r="AY1198" s="251" t="s">
        <v>349</v>
      </c>
    </row>
    <row r="1199" s="13" customFormat="1">
      <c r="A1199" s="13"/>
      <c r="B1199" s="241"/>
      <c r="C1199" s="242"/>
      <c r="D1199" s="243" t="s">
        <v>358</v>
      </c>
      <c r="E1199" s="244" t="s">
        <v>1</v>
      </c>
      <c r="F1199" s="245" t="s">
        <v>582</v>
      </c>
      <c r="G1199" s="242"/>
      <c r="H1199" s="244" t="s">
        <v>1</v>
      </c>
      <c r="I1199" s="246"/>
      <c r="J1199" s="242"/>
      <c r="K1199" s="242"/>
      <c r="L1199" s="247"/>
      <c r="M1199" s="248"/>
      <c r="N1199" s="249"/>
      <c r="O1199" s="249"/>
      <c r="P1199" s="249"/>
      <c r="Q1199" s="249"/>
      <c r="R1199" s="249"/>
      <c r="S1199" s="249"/>
      <c r="T1199" s="250"/>
      <c r="U1199" s="13"/>
      <c r="V1199" s="13"/>
      <c r="W1199" s="13"/>
      <c r="X1199" s="13"/>
      <c r="Y1199" s="13"/>
      <c r="Z1199" s="13"/>
      <c r="AA1199" s="13"/>
      <c r="AB1199" s="13"/>
      <c r="AC1199" s="13"/>
      <c r="AD1199" s="13"/>
      <c r="AE1199" s="13"/>
      <c r="AT1199" s="251" t="s">
        <v>358</v>
      </c>
      <c r="AU1199" s="251" t="s">
        <v>85</v>
      </c>
      <c r="AV1199" s="13" t="s">
        <v>83</v>
      </c>
      <c r="AW1199" s="13" t="s">
        <v>32</v>
      </c>
      <c r="AX1199" s="13" t="s">
        <v>76</v>
      </c>
      <c r="AY1199" s="251" t="s">
        <v>349</v>
      </c>
    </row>
    <row r="1200" s="13" customFormat="1">
      <c r="A1200" s="13"/>
      <c r="B1200" s="241"/>
      <c r="C1200" s="242"/>
      <c r="D1200" s="243" t="s">
        <v>358</v>
      </c>
      <c r="E1200" s="244" t="s">
        <v>1</v>
      </c>
      <c r="F1200" s="245" t="s">
        <v>1702</v>
      </c>
      <c r="G1200" s="242"/>
      <c r="H1200" s="244" t="s">
        <v>1</v>
      </c>
      <c r="I1200" s="246"/>
      <c r="J1200" s="242"/>
      <c r="K1200" s="242"/>
      <c r="L1200" s="247"/>
      <c r="M1200" s="248"/>
      <c r="N1200" s="249"/>
      <c r="O1200" s="249"/>
      <c r="P1200" s="249"/>
      <c r="Q1200" s="249"/>
      <c r="R1200" s="249"/>
      <c r="S1200" s="249"/>
      <c r="T1200" s="250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T1200" s="251" t="s">
        <v>358</v>
      </c>
      <c r="AU1200" s="251" t="s">
        <v>85</v>
      </c>
      <c r="AV1200" s="13" t="s">
        <v>83</v>
      </c>
      <c r="AW1200" s="13" t="s">
        <v>32</v>
      </c>
      <c r="AX1200" s="13" t="s">
        <v>76</v>
      </c>
      <c r="AY1200" s="251" t="s">
        <v>349</v>
      </c>
    </row>
    <row r="1201" s="14" customFormat="1">
      <c r="A1201" s="14"/>
      <c r="B1201" s="252"/>
      <c r="C1201" s="253"/>
      <c r="D1201" s="243" t="s">
        <v>358</v>
      </c>
      <c r="E1201" s="254" t="s">
        <v>1</v>
      </c>
      <c r="F1201" s="255" t="s">
        <v>272</v>
      </c>
      <c r="G1201" s="253"/>
      <c r="H1201" s="256">
        <v>48.677</v>
      </c>
      <c r="I1201" s="257"/>
      <c r="J1201" s="253"/>
      <c r="K1201" s="253"/>
      <c r="L1201" s="258"/>
      <c r="M1201" s="259"/>
      <c r="N1201" s="260"/>
      <c r="O1201" s="260"/>
      <c r="P1201" s="260"/>
      <c r="Q1201" s="260"/>
      <c r="R1201" s="260"/>
      <c r="S1201" s="260"/>
      <c r="T1201" s="261"/>
      <c r="U1201" s="14"/>
      <c r="V1201" s="14"/>
      <c r="W1201" s="14"/>
      <c r="X1201" s="14"/>
      <c r="Y1201" s="14"/>
      <c r="Z1201" s="14"/>
      <c r="AA1201" s="14"/>
      <c r="AB1201" s="14"/>
      <c r="AC1201" s="14"/>
      <c r="AD1201" s="14"/>
      <c r="AE1201" s="14"/>
      <c r="AT1201" s="262" t="s">
        <v>358</v>
      </c>
      <c r="AU1201" s="262" t="s">
        <v>85</v>
      </c>
      <c r="AV1201" s="14" t="s">
        <v>85</v>
      </c>
      <c r="AW1201" s="14" t="s">
        <v>32</v>
      </c>
      <c r="AX1201" s="14" t="s">
        <v>83</v>
      </c>
      <c r="AY1201" s="262" t="s">
        <v>349</v>
      </c>
    </row>
    <row r="1202" s="2" customFormat="1" ht="24.15" customHeight="1">
      <c r="A1202" s="38"/>
      <c r="B1202" s="39"/>
      <c r="C1202" s="275" t="s">
        <v>1703</v>
      </c>
      <c r="D1202" s="275" t="s">
        <v>419</v>
      </c>
      <c r="E1202" s="276" t="s">
        <v>1704</v>
      </c>
      <c r="F1202" s="277" t="s">
        <v>1705</v>
      </c>
      <c r="G1202" s="278" t="s">
        <v>422</v>
      </c>
      <c r="H1202" s="279">
        <v>53.545000000000002</v>
      </c>
      <c r="I1202" s="280"/>
      <c r="J1202" s="281">
        <f>ROUND(I1202*H1202,2)</f>
        <v>0</v>
      </c>
      <c r="K1202" s="277" t="s">
        <v>355</v>
      </c>
      <c r="L1202" s="282"/>
      <c r="M1202" s="283" t="s">
        <v>1</v>
      </c>
      <c r="N1202" s="284" t="s">
        <v>41</v>
      </c>
      <c r="O1202" s="91"/>
      <c r="P1202" s="237">
        <f>O1202*H1202</f>
        <v>0</v>
      </c>
      <c r="Q1202" s="237">
        <v>0.00198</v>
      </c>
      <c r="R1202" s="237">
        <f>Q1202*H1202</f>
        <v>0.10601910000000001</v>
      </c>
      <c r="S1202" s="237">
        <v>0</v>
      </c>
      <c r="T1202" s="238">
        <f>S1202*H1202</f>
        <v>0</v>
      </c>
      <c r="U1202" s="38"/>
      <c r="V1202" s="38"/>
      <c r="W1202" s="38"/>
      <c r="X1202" s="38"/>
      <c r="Y1202" s="38"/>
      <c r="Z1202" s="38"/>
      <c r="AA1202" s="38"/>
      <c r="AB1202" s="38"/>
      <c r="AC1202" s="38"/>
      <c r="AD1202" s="38"/>
      <c r="AE1202" s="38"/>
      <c r="AR1202" s="239" t="s">
        <v>525</v>
      </c>
      <c r="AT1202" s="239" t="s">
        <v>419</v>
      </c>
      <c r="AU1202" s="239" t="s">
        <v>85</v>
      </c>
      <c r="AY1202" s="17" t="s">
        <v>349</v>
      </c>
      <c r="BE1202" s="240">
        <f>IF(N1202="základní",J1202,0)</f>
        <v>0</v>
      </c>
      <c r="BF1202" s="240">
        <f>IF(N1202="snížená",J1202,0)</f>
        <v>0</v>
      </c>
      <c r="BG1202" s="240">
        <f>IF(N1202="zákl. přenesená",J1202,0)</f>
        <v>0</v>
      </c>
      <c r="BH1202" s="240">
        <f>IF(N1202="sníž. přenesená",J1202,0)</f>
        <v>0</v>
      </c>
      <c r="BI1202" s="240">
        <f>IF(N1202="nulová",J1202,0)</f>
        <v>0</v>
      </c>
      <c r="BJ1202" s="17" t="s">
        <v>83</v>
      </c>
      <c r="BK1202" s="240">
        <f>ROUND(I1202*H1202,2)</f>
        <v>0</v>
      </c>
      <c r="BL1202" s="17" t="s">
        <v>439</v>
      </c>
      <c r="BM1202" s="239" t="s">
        <v>1706</v>
      </c>
    </row>
    <row r="1203" s="14" customFormat="1">
      <c r="A1203" s="14"/>
      <c r="B1203" s="252"/>
      <c r="C1203" s="253"/>
      <c r="D1203" s="243" t="s">
        <v>358</v>
      </c>
      <c r="E1203" s="253"/>
      <c r="F1203" s="254" t="s">
        <v>1707</v>
      </c>
      <c r="G1203" s="253"/>
      <c r="H1203" s="256">
        <v>53.545000000000002</v>
      </c>
      <c r="I1203" s="257"/>
      <c r="J1203" s="253"/>
      <c r="K1203" s="253"/>
      <c r="L1203" s="258"/>
      <c r="M1203" s="259"/>
      <c r="N1203" s="260"/>
      <c r="O1203" s="260"/>
      <c r="P1203" s="260"/>
      <c r="Q1203" s="260"/>
      <c r="R1203" s="260"/>
      <c r="S1203" s="260"/>
      <c r="T1203" s="261"/>
      <c r="U1203" s="14"/>
      <c r="V1203" s="14"/>
      <c r="W1203" s="14"/>
      <c r="X1203" s="14"/>
      <c r="Y1203" s="14"/>
      <c r="Z1203" s="14"/>
      <c r="AA1203" s="14"/>
      <c r="AB1203" s="14"/>
      <c r="AC1203" s="14"/>
      <c r="AD1203" s="14"/>
      <c r="AE1203" s="14"/>
      <c r="AT1203" s="262" t="s">
        <v>358</v>
      </c>
      <c r="AU1203" s="262" t="s">
        <v>85</v>
      </c>
      <c r="AV1203" s="14" t="s">
        <v>85</v>
      </c>
      <c r="AW1203" s="14" t="s">
        <v>4</v>
      </c>
      <c r="AX1203" s="14" t="s">
        <v>83</v>
      </c>
      <c r="AY1203" s="262" t="s">
        <v>349</v>
      </c>
    </row>
    <row r="1204" s="2" customFormat="1" ht="33" customHeight="1">
      <c r="A1204" s="38"/>
      <c r="B1204" s="39"/>
      <c r="C1204" s="228" t="s">
        <v>1708</v>
      </c>
      <c r="D1204" s="228" t="s">
        <v>351</v>
      </c>
      <c r="E1204" s="229" t="s">
        <v>1709</v>
      </c>
      <c r="F1204" s="230" t="s">
        <v>1710</v>
      </c>
      <c r="G1204" s="231" t="s">
        <v>354</v>
      </c>
      <c r="H1204" s="232">
        <v>78.629999999999995</v>
      </c>
      <c r="I1204" s="233"/>
      <c r="J1204" s="234">
        <f>ROUND(I1204*H1204,2)</f>
        <v>0</v>
      </c>
      <c r="K1204" s="230" t="s">
        <v>355</v>
      </c>
      <c r="L1204" s="44"/>
      <c r="M1204" s="235" t="s">
        <v>1</v>
      </c>
      <c r="N1204" s="236" t="s">
        <v>41</v>
      </c>
      <c r="O1204" s="91"/>
      <c r="P1204" s="237">
        <f>O1204*H1204</f>
        <v>0</v>
      </c>
      <c r="Q1204" s="237">
        <v>0.0090900000000000009</v>
      </c>
      <c r="R1204" s="237">
        <f>Q1204*H1204</f>
        <v>0.71474670000000007</v>
      </c>
      <c r="S1204" s="237">
        <v>0</v>
      </c>
      <c r="T1204" s="238">
        <f>S1204*H1204</f>
        <v>0</v>
      </c>
      <c r="U1204" s="38"/>
      <c r="V1204" s="38"/>
      <c r="W1204" s="38"/>
      <c r="X1204" s="38"/>
      <c r="Y1204" s="38"/>
      <c r="Z1204" s="38"/>
      <c r="AA1204" s="38"/>
      <c r="AB1204" s="38"/>
      <c r="AC1204" s="38"/>
      <c r="AD1204" s="38"/>
      <c r="AE1204" s="38"/>
      <c r="AR1204" s="239" t="s">
        <v>439</v>
      </c>
      <c r="AT1204" s="239" t="s">
        <v>351</v>
      </c>
      <c r="AU1204" s="239" t="s">
        <v>85</v>
      </c>
      <c r="AY1204" s="17" t="s">
        <v>349</v>
      </c>
      <c r="BE1204" s="240">
        <f>IF(N1204="základní",J1204,0)</f>
        <v>0</v>
      </c>
      <c r="BF1204" s="240">
        <f>IF(N1204="snížená",J1204,0)</f>
        <v>0</v>
      </c>
      <c r="BG1204" s="240">
        <f>IF(N1204="zákl. přenesená",J1204,0)</f>
        <v>0</v>
      </c>
      <c r="BH1204" s="240">
        <f>IF(N1204="sníž. přenesená",J1204,0)</f>
        <v>0</v>
      </c>
      <c r="BI1204" s="240">
        <f>IF(N1204="nulová",J1204,0)</f>
        <v>0</v>
      </c>
      <c r="BJ1204" s="17" t="s">
        <v>83</v>
      </c>
      <c r="BK1204" s="240">
        <f>ROUND(I1204*H1204,2)</f>
        <v>0</v>
      </c>
      <c r="BL1204" s="17" t="s">
        <v>439</v>
      </c>
      <c r="BM1204" s="239" t="s">
        <v>1711</v>
      </c>
    </row>
    <row r="1205" s="13" customFormat="1">
      <c r="A1205" s="13"/>
      <c r="B1205" s="241"/>
      <c r="C1205" s="242"/>
      <c r="D1205" s="243" t="s">
        <v>358</v>
      </c>
      <c r="E1205" s="244" t="s">
        <v>1</v>
      </c>
      <c r="F1205" s="245" t="s">
        <v>359</v>
      </c>
      <c r="G1205" s="242"/>
      <c r="H1205" s="244" t="s">
        <v>1</v>
      </c>
      <c r="I1205" s="246"/>
      <c r="J1205" s="242"/>
      <c r="K1205" s="242"/>
      <c r="L1205" s="247"/>
      <c r="M1205" s="248"/>
      <c r="N1205" s="249"/>
      <c r="O1205" s="249"/>
      <c r="P1205" s="249"/>
      <c r="Q1205" s="249"/>
      <c r="R1205" s="249"/>
      <c r="S1205" s="249"/>
      <c r="T1205" s="250"/>
      <c r="U1205" s="13"/>
      <c r="V1205" s="13"/>
      <c r="W1205" s="13"/>
      <c r="X1205" s="13"/>
      <c r="Y1205" s="13"/>
      <c r="Z1205" s="13"/>
      <c r="AA1205" s="13"/>
      <c r="AB1205" s="13"/>
      <c r="AC1205" s="13"/>
      <c r="AD1205" s="13"/>
      <c r="AE1205" s="13"/>
      <c r="AT1205" s="251" t="s">
        <v>358</v>
      </c>
      <c r="AU1205" s="251" t="s">
        <v>85</v>
      </c>
      <c r="AV1205" s="13" t="s">
        <v>83</v>
      </c>
      <c r="AW1205" s="13" t="s">
        <v>32</v>
      </c>
      <c r="AX1205" s="13" t="s">
        <v>76</v>
      </c>
      <c r="AY1205" s="251" t="s">
        <v>349</v>
      </c>
    </row>
    <row r="1206" s="13" customFormat="1">
      <c r="A1206" s="13"/>
      <c r="B1206" s="241"/>
      <c r="C1206" s="242"/>
      <c r="D1206" s="243" t="s">
        <v>358</v>
      </c>
      <c r="E1206" s="244" t="s">
        <v>1</v>
      </c>
      <c r="F1206" s="245" t="s">
        <v>580</v>
      </c>
      <c r="G1206" s="242"/>
      <c r="H1206" s="244" t="s">
        <v>1</v>
      </c>
      <c r="I1206" s="246"/>
      <c r="J1206" s="242"/>
      <c r="K1206" s="242"/>
      <c r="L1206" s="247"/>
      <c r="M1206" s="248"/>
      <c r="N1206" s="249"/>
      <c r="O1206" s="249"/>
      <c r="P1206" s="249"/>
      <c r="Q1206" s="249"/>
      <c r="R1206" s="249"/>
      <c r="S1206" s="249"/>
      <c r="T1206" s="250"/>
      <c r="U1206" s="13"/>
      <c r="V1206" s="13"/>
      <c r="W1206" s="13"/>
      <c r="X1206" s="13"/>
      <c r="Y1206" s="13"/>
      <c r="Z1206" s="13"/>
      <c r="AA1206" s="13"/>
      <c r="AB1206" s="13"/>
      <c r="AC1206" s="13"/>
      <c r="AD1206" s="13"/>
      <c r="AE1206" s="13"/>
      <c r="AT1206" s="251" t="s">
        <v>358</v>
      </c>
      <c r="AU1206" s="251" t="s">
        <v>85</v>
      </c>
      <c r="AV1206" s="13" t="s">
        <v>83</v>
      </c>
      <c r="AW1206" s="13" t="s">
        <v>32</v>
      </c>
      <c r="AX1206" s="13" t="s">
        <v>76</v>
      </c>
      <c r="AY1206" s="251" t="s">
        <v>349</v>
      </c>
    </row>
    <row r="1207" s="13" customFormat="1">
      <c r="A1207" s="13"/>
      <c r="B1207" s="241"/>
      <c r="C1207" s="242"/>
      <c r="D1207" s="243" t="s">
        <v>358</v>
      </c>
      <c r="E1207" s="244" t="s">
        <v>1</v>
      </c>
      <c r="F1207" s="245" t="s">
        <v>1689</v>
      </c>
      <c r="G1207" s="242"/>
      <c r="H1207" s="244" t="s">
        <v>1</v>
      </c>
      <c r="I1207" s="246"/>
      <c r="J1207" s="242"/>
      <c r="K1207" s="242"/>
      <c r="L1207" s="247"/>
      <c r="M1207" s="248"/>
      <c r="N1207" s="249"/>
      <c r="O1207" s="249"/>
      <c r="P1207" s="249"/>
      <c r="Q1207" s="249"/>
      <c r="R1207" s="249"/>
      <c r="S1207" s="249"/>
      <c r="T1207" s="250"/>
      <c r="U1207" s="13"/>
      <c r="V1207" s="13"/>
      <c r="W1207" s="13"/>
      <c r="X1207" s="13"/>
      <c r="Y1207" s="13"/>
      <c r="Z1207" s="13"/>
      <c r="AA1207" s="13"/>
      <c r="AB1207" s="13"/>
      <c r="AC1207" s="13"/>
      <c r="AD1207" s="13"/>
      <c r="AE1207" s="13"/>
      <c r="AT1207" s="251" t="s">
        <v>358</v>
      </c>
      <c r="AU1207" s="251" t="s">
        <v>85</v>
      </c>
      <c r="AV1207" s="13" t="s">
        <v>83</v>
      </c>
      <c r="AW1207" s="13" t="s">
        <v>32</v>
      </c>
      <c r="AX1207" s="13" t="s">
        <v>76</v>
      </c>
      <c r="AY1207" s="251" t="s">
        <v>349</v>
      </c>
    </row>
    <row r="1208" s="13" customFormat="1">
      <c r="A1208" s="13"/>
      <c r="B1208" s="241"/>
      <c r="C1208" s="242"/>
      <c r="D1208" s="243" t="s">
        <v>358</v>
      </c>
      <c r="E1208" s="244" t="s">
        <v>1</v>
      </c>
      <c r="F1208" s="245" t="s">
        <v>1690</v>
      </c>
      <c r="G1208" s="242"/>
      <c r="H1208" s="244" t="s">
        <v>1</v>
      </c>
      <c r="I1208" s="246"/>
      <c r="J1208" s="242"/>
      <c r="K1208" s="242"/>
      <c r="L1208" s="247"/>
      <c r="M1208" s="248"/>
      <c r="N1208" s="249"/>
      <c r="O1208" s="249"/>
      <c r="P1208" s="249"/>
      <c r="Q1208" s="249"/>
      <c r="R1208" s="249"/>
      <c r="S1208" s="249"/>
      <c r="T1208" s="250"/>
      <c r="U1208" s="13"/>
      <c r="V1208" s="13"/>
      <c r="W1208" s="13"/>
      <c r="X1208" s="13"/>
      <c r="Y1208" s="13"/>
      <c r="Z1208" s="13"/>
      <c r="AA1208" s="13"/>
      <c r="AB1208" s="13"/>
      <c r="AC1208" s="13"/>
      <c r="AD1208" s="13"/>
      <c r="AE1208" s="13"/>
      <c r="AT1208" s="251" t="s">
        <v>358</v>
      </c>
      <c r="AU1208" s="251" t="s">
        <v>85</v>
      </c>
      <c r="AV1208" s="13" t="s">
        <v>83</v>
      </c>
      <c r="AW1208" s="13" t="s">
        <v>32</v>
      </c>
      <c r="AX1208" s="13" t="s">
        <v>76</v>
      </c>
      <c r="AY1208" s="251" t="s">
        <v>349</v>
      </c>
    </row>
    <row r="1209" s="13" customFormat="1">
      <c r="A1209" s="13"/>
      <c r="B1209" s="241"/>
      <c r="C1209" s="242"/>
      <c r="D1209" s="243" t="s">
        <v>358</v>
      </c>
      <c r="E1209" s="244" t="s">
        <v>1</v>
      </c>
      <c r="F1209" s="245" t="s">
        <v>582</v>
      </c>
      <c r="G1209" s="242"/>
      <c r="H1209" s="244" t="s">
        <v>1</v>
      </c>
      <c r="I1209" s="246"/>
      <c r="J1209" s="242"/>
      <c r="K1209" s="242"/>
      <c r="L1209" s="247"/>
      <c r="M1209" s="248"/>
      <c r="N1209" s="249"/>
      <c r="O1209" s="249"/>
      <c r="P1209" s="249"/>
      <c r="Q1209" s="249"/>
      <c r="R1209" s="249"/>
      <c r="S1209" s="249"/>
      <c r="T1209" s="250"/>
      <c r="U1209" s="13"/>
      <c r="V1209" s="13"/>
      <c r="W1209" s="13"/>
      <c r="X1209" s="13"/>
      <c r="Y1209" s="13"/>
      <c r="Z1209" s="13"/>
      <c r="AA1209" s="13"/>
      <c r="AB1209" s="13"/>
      <c r="AC1209" s="13"/>
      <c r="AD1209" s="13"/>
      <c r="AE1209" s="13"/>
      <c r="AT1209" s="251" t="s">
        <v>358</v>
      </c>
      <c r="AU1209" s="251" t="s">
        <v>85</v>
      </c>
      <c r="AV1209" s="13" t="s">
        <v>83</v>
      </c>
      <c r="AW1209" s="13" t="s">
        <v>32</v>
      </c>
      <c r="AX1209" s="13" t="s">
        <v>76</v>
      </c>
      <c r="AY1209" s="251" t="s">
        <v>349</v>
      </c>
    </row>
    <row r="1210" s="13" customFormat="1">
      <c r="A1210" s="13"/>
      <c r="B1210" s="241"/>
      <c r="C1210" s="242"/>
      <c r="D1210" s="243" t="s">
        <v>358</v>
      </c>
      <c r="E1210" s="244" t="s">
        <v>1</v>
      </c>
      <c r="F1210" s="245" t="s">
        <v>1691</v>
      </c>
      <c r="G1210" s="242"/>
      <c r="H1210" s="244" t="s">
        <v>1</v>
      </c>
      <c r="I1210" s="246"/>
      <c r="J1210" s="242"/>
      <c r="K1210" s="242"/>
      <c r="L1210" s="247"/>
      <c r="M1210" s="248"/>
      <c r="N1210" s="249"/>
      <c r="O1210" s="249"/>
      <c r="P1210" s="249"/>
      <c r="Q1210" s="249"/>
      <c r="R1210" s="249"/>
      <c r="S1210" s="249"/>
      <c r="T1210" s="250"/>
      <c r="U1210" s="13"/>
      <c r="V1210" s="13"/>
      <c r="W1210" s="13"/>
      <c r="X1210" s="13"/>
      <c r="Y1210" s="13"/>
      <c r="Z1210" s="13"/>
      <c r="AA1210" s="13"/>
      <c r="AB1210" s="13"/>
      <c r="AC1210" s="13"/>
      <c r="AD1210" s="13"/>
      <c r="AE1210" s="13"/>
      <c r="AT1210" s="251" t="s">
        <v>358</v>
      </c>
      <c r="AU1210" s="251" t="s">
        <v>85</v>
      </c>
      <c r="AV1210" s="13" t="s">
        <v>83</v>
      </c>
      <c r="AW1210" s="13" t="s">
        <v>32</v>
      </c>
      <c r="AX1210" s="13" t="s">
        <v>76</v>
      </c>
      <c r="AY1210" s="251" t="s">
        <v>349</v>
      </c>
    </row>
    <row r="1211" s="13" customFormat="1">
      <c r="A1211" s="13"/>
      <c r="B1211" s="241"/>
      <c r="C1211" s="242"/>
      <c r="D1211" s="243" t="s">
        <v>358</v>
      </c>
      <c r="E1211" s="244" t="s">
        <v>1</v>
      </c>
      <c r="F1211" s="245" t="s">
        <v>1692</v>
      </c>
      <c r="G1211" s="242"/>
      <c r="H1211" s="244" t="s">
        <v>1</v>
      </c>
      <c r="I1211" s="246"/>
      <c r="J1211" s="242"/>
      <c r="K1211" s="242"/>
      <c r="L1211" s="247"/>
      <c r="M1211" s="248"/>
      <c r="N1211" s="249"/>
      <c r="O1211" s="249"/>
      <c r="P1211" s="249"/>
      <c r="Q1211" s="249"/>
      <c r="R1211" s="249"/>
      <c r="S1211" s="249"/>
      <c r="T1211" s="250"/>
      <c r="U1211" s="13"/>
      <c r="V1211" s="13"/>
      <c r="W1211" s="13"/>
      <c r="X1211" s="13"/>
      <c r="Y1211" s="13"/>
      <c r="Z1211" s="13"/>
      <c r="AA1211" s="13"/>
      <c r="AB1211" s="13"/>
      <c r="AC1211" s="13"/>
      <c r="AD1211" s="13"/>
      <c r="AE1211" s="13"/>
      <c r="AT1211" s="251" t="s">
        <v>358</v>
      </c>
      <c r="AU1211" s="251" t="s">
        <v>85</v>
      </c>
      <c r="AV1211" s="13" t="s">
        <v>83</v>
      </c>
      <c r="AW1211" s="13" t="s">
        <v>32</v>
      </c>
      <c r="AX1211" s="13" t="s">
        <v>76</v>
      </c>
      <c r="AY1211" s="251" t="s">
        <v>349</v>
      </c>
    </row>
    <row r="1212" s="14" customFormat="1">
      <c r="A1212" s="14"/>
      <c r="B1212" s="252"/>
      <c r="C1212" s="253"/>
      <c r="D1212" s="243" t="s">
        <v>358</v>
      </c>
      <c r="E1212" s="254" t="s">
        <v>1</v>
      </c>
      <c r="F1212" s="255" t="s">
        <v>269</v>
      </c>
      <c r="G1212" s="253"/>
      <c r="H1212" s="256">
        <v>78.629999999999995</v>
      </c>
      <c r="I1212" s="257"/>
      <c r="J1212" s="253"/>
      <c r="K1212" s="253"/>
      <c r="L1212" s="258"/>
      <c r="M1212" s="259"/>
      <c r="N1212" s="260"/>
      <c r="O1212" s="260"/>
      <c r="P1212" s="260"/>
      <c r="Q1212" s="260"/>
      <c r="R1212" s="260"/>
      <c r="S1212" s="260"/>
      <c r="T1212" s="261"/>
      <c r="U1212" s="14"/>
      <c r="V1212" s="14"/>
      <c r="W1212" s="14"/>
      <c r="X1212" s="14"/>
      <c r="Y1212" s="14"/>
      <c r="Z1212" s="14"/>
      <c r="AA1212" s="14"/>
      <c r="AB1212" s="14"/>
      <c r="AC1212" s="14"/>
      <c r="AD1212" s="14"/>
      <c r="AE1212" s="14"/>
      <c r="AT1212" s="262" t="s">
        <v>358</v>
      </c>
      <c r="AU1212" s="262" t="s">
        <v>85</v>
      </c>
      <c r="AV1212" s="14" t="s">
        <v>85</v>
      </c>
      <c r="AW1212" s="14" t="s">
        <v>32</v>
      </c>
      <c r="AX1212" s="14" t="s">
        <v>83</v>
      </c>
      <c r="AY1212" s="262" t="s">
        <v>349</v>
      </c>
    </row>
    <row r="1213" s="2" customFormat="1" ht="33" customHeight="1">
      <c r="A1213" s="38"/>
      <c r="B1213" s="39"/>
      <c r="C1213" s="275" t="s">
        <v>1712</v>
      </c>
      <c r="D1213" s="275" t="s">
        <v>419</v>
      </c>
      <c r="E1213" s="276" t="s">
        <v>1713</v>
      </c>
      <c r="F1213" s="277" t="s">
        <v>1714</v>
      </c>
      <c r="G1213" s="278" t="s">
        <v>354</v>
      </c>
      <c r="H1213" s="279">
        <v>58.707999999999998</v>
      </c>
      <c r="I1213" s="280"/>
      <c r="J1213" s="281">
        <f>ROUND(I1213*H1213,2)</f>
        <v>0</v>
      </c>
      <c r="K1213" s="277" t="s">
        <v>355</v>
      </c>
      <c r="L1213" s="282"/>
      <c r="M1213" s="283" t="s">
        <v>1</v>
      </c>
      <c r="N1213" s="284" t="s">
        <v>41</v>
      </c>
      <c r="O1213" s="91"/>
      <c r="P1213" s="237">
        <f>O1213*H1213</f>
        <v>0</v>
      </c>
      <c r="Q1213" s="237">
        <v>0.021999999999999999</v>
      </c>
      <c r="R1213" s="237">
        <f>Q1213*H1213</f>
        <v>1.2915759999999998</v>
      </c>
      <c r="S1213" s="237">
        <v>0</v>
      </c>
      <c r="T1213" s="238">
        <f>S1213*H1213</f>
        <v>0</v>
      </c>
      <c r="U1213" s="38"/>
      <c r="V1213" s="38"/>
      <c r="W1213" s="38"/>
      <c r="X1213" s="38"/>
      <c r="Y1213" s="38"/>
      <c r="Z1213" s="38"/>
      <c r="AA1213" s="38"/>
      <c r="AB1213" s="38"/>
      <c r="AC1213" s="38"/>
      <c r="AD1213" s="38"/>
      <c r="AE1213" s="38"/>
      <c r="AR1213" s="239" t="s">
        <v>525</v>
      </c>
      <c r="AT1213" s="239" t="s">
        <v>419</v>
      </c>
      <c r="AU1213" s="239" t="s">
        <v>85</v>
      </c>
      <c r="AY1213" s="17" t="s">
        <v>349</v>
      </c>
      <c r="BE1213" s="240">
        <f>IF(N1213="základní",J1213,0)</f>
        <v>0</v>
      </c>
      <c r="BF1213" s="240">
        <f>IF(N1213="snížená",J1213,0)</f>
        <v>0</v>
      </c>
      <c r="BG1213" s="240">
        <f>IF(N1213="zákl. přenesená",J1213,0)</f>
        <v>0</v>
      </c>
      <c r="BH1213" s="240">
        <f>IF(N1213="sníž. přenesená",J1213,0)</f>
        <v>0</v>
      </c>
      <c r="BI1213" s="240">
        <f>IF(N1213="nulová",J1213,0)</f>
        <v>0</v>
      </c>
      <c r="BJ1213" s="17" t="s">
        <v>83</v>
      </c>
      <c r="BK1213" s="240">
        <f>ROUND(I1213*H1213,2)</f>
        <v>0</v>
      </c>
      <c r="BL1213" s="17" t="s">
        <v>439</v>
      </c>
      <c r="BM1213" s="239" t="s">
        <v>1715</v>
      </c>
    </row>
    <row r="1214" s="13" customFormat="1">
      <c r="A1214" s="13"/>
      <c r="B1214" s="241"/>
      <c r="C1214" s="242"/>
      <c r="D1214" s="243" t="s">
        <v>358</v>
      </c>
      <c r="E1214" s="244" t="s">
        <v>1</v>
      </c>
      <c r="F1214" s="245" t="s">
        <v>580</v>
      </c>
      <c r="G1214" s="242"/>
      <c r="H1214" s="244" t="s">
        <v>1</v>
      </c>
      <c r="I1214" s="246"/>
      <c r="J1214" s="242"/>
      <c r="K1214" s="242"/>
      <c r="L1214" s="247"/>
      <c r="M1214" s="248"/>
      <c r="N1214" s="249"/>
      <c r="O1214" s="249"/>
      <c r="P1214" s="249"/>
      <c r="Q1214" s="249"/>
      <c r="R1214" s="249"/>
      <c r="S1214" s="249"/>
      <c r="T1214" s="250"/>
      <c r="U1214" s="13"/>
      <c r="V1214" s="13"/>
      <c r="W1214" s="13"/>
      <c r="X1214" s="13"/>
      <c r="Y1214" s="13"/>
      <c r="Z1214" s="13"/>
      <c r="AA1214" s="13"/>
      <c r="AB1214" s="13"/>
      <c r="AC1214" s="13"/>
      <c r="AD1214" s="13"/>
      <c r="AE1214" s="13"/>
      <c r="AT1214" s="251" t="s">
        <v>358</v>
      </c>
      <c r="AU1214" s="251" t="s">
        <v>85</v>
      </c>
      <c r="AV1214" s="13" t="s">
        <v>83</v>
      </c>
      <c r="AW1214" s="13" t="s">
        <v>32</v>
      </c>
      <c r="AX1214" s="13" t="s">
        <v>76</v>
      </c>
      <c r="AY1214" s="251" t="s">
        <v>349</v>
      </c>
    </row>
    <row r="1215" s="14" customFormat="1">
      <c r="A1215" s="14"/>
      <c r="B1215" s="252"/>
      <c r="C1215" s="253"/>
      <c r="D1215" s="243" t="s">
        <v>358</v>
      </c>
      <c r="E1215" s="263" t="s">
        <v>1</v>
      </c>
      <c r="F1215" s="254" t="s">
        <v>1716</v>
      </c>
      <c r="G1215" s="253"/>
      <c r="H1215" s="256">
        <v>39.950000000000003</v>
      </c>
      <c r="I1215" s="257"/>
      <c r="J1215" s="253"/>
      <c r="K1215" s="253"/>
      <c r="L1215" s="258"/>
      <c r="M1215" s="259"/>
      <c r="N1215" s="260"/>
      <c r="O1215" s="260"/>
      <c r="P1215" s="260"/>
      <c r="Q1215" s="260"/>
      <c r="R1215" s="260"/>
      <c r="S1215" s="260"/>
      <c r="T1215" s="261"/>
      <c r="U1215" s="14"/>
      <c r="V1215" s="14"/>
      <c r="W1215" s="14"/>
      <c r="X1215" s="14"/>
      <c r="Y1215" s="14"/>
      <c r="Z1215" s="14"/>
      <c r="AA1215" s="14"/>
      <c r="AB1215" s="14"/>
      <c r="AC1215" s="14"/>
      <c r="AD1215" s="14"/>
      <c r="AE1215" s="14"/>
      <c r="AT1215" s="262" t="s">
        <v>358</v>
      </c>
      <c r="AU1215" s="262" t="s">
        <v>85</v>
      </c>
      <c r="AV1215" s="14" t="s">
        <v>85</v>
      </c>
      <c r="AW1215" s="14" t="s">
        <v>32</v>
      </c>
      <c r="AX1215" s="14" t="s">
        <v>76</v>
      </c>
      <c r="AY1215" s="262" t="s">
        <v>349</v>
      </c>
    </row>
    <row r="1216" s="13" customFormat="1">
      <c r="A1216" s="13"/>
      <c r="B1216" s="241"/>
      <c r="C1216" s="242"/>
      <c r="D1216" s="243" t="s">
        <v>358</v>
      </c>
      <c r="E1216" s="244" t="s">
        <v>1</v>
      </c>
      <c r="F1216" s="245" t="s">
        <v>582</v>
      </c>
      <c r="G1216" s="242"/>
      <c r="H1216" s="244" t="s">
        <v>1</v>
      </c>
      <c r="I1216" s="246"/>
      <c r="J1216" s="242"/>
      <c r="K1216" s="242"/>
      <c r="L1216" s="247"/>
      <c r="M1216" s="248"/>
      <c r="N1216" s="249"/>
      <c r="O1216" s="249"/>
      <c r="P1216" s="249"/>
      <c r="Q1216" s="249"/>
      <c r="R1216" s="249"/>
      <c r="S1216" s="249"/>
      <c r="T1216" s="250"/>
      <c r="U1216" s="13"/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T1216" s="251" t="s">
        <v>358</v>
      </c>
      <c r="AU1216" s="251" t="s">
        <v>85</v>
      </c>
      <c r="AV1216" s="13" t="s">
        <v>83</v>
      </c>
      <c r="AW1216" s="13" t="s">
        <v>32</v>
      </c>
      <c r="AX1216" s="13" t="s">
        <v>76</v>
      </c>
      <c r="AY1216" s="251" t="s">
        <v>349</v>
      </c>
    </row>
    <row r="1217" s="14" customFormat="1">
      <c r="A1217" s="14"/>
      <c r="B1217" s="252"/>
      <c r="C1217" s="253"/>
      <c r="D1217" s="243" t="s">
        <v>358</v>
      </c>
      <c r="E1217" s="263" t="s">
        <v>1</v>
      </c>
      <c r="F1217" s="254" t="s">
        <v>1717</v>
      </c>
      <c r="G1217" s="253"/>
      <c r="H1217" s="256">
        <v>11.1</v>
      </c>
      <c r="I1217" s="257"/>
      <c r="J1217" s="253"/>
      <c r="K1217" s="253"/>
      <c r="L1217" s="258"/>
      <c r="M1217" s="259"/>
      <c r="N1217" s="260"/>
      <c r="O1217" s="260"/>
      <c r="P1217" s="260"/>
      <c r="Q1217" s="260"/>
      <c r="R1217" s="260"/>
      <c r="S1217" s="260"/>
      <c r="T1217" s="261"/>
      <c r="U1217" s="14"/>
      <c r="V1217" s="14"/>
      <c r="W1217" s="14"/>
      <c r="X1217" s="14"/>
      <c r="Y1217" s="14"/>
      <c r="Z1217" s="14"/>
      <c r="AA1217" s="14"/>
      <c r="AB1217" s="14"/>
      <c r="AC1217" s="14"/>
      <c r="AD1217" s="14"/>
      <c r="AE1217" s="14"/>
      <c r="AT1217" s="262" t="s">
        <v>358</v>
      </c>
      <c r="AU1217" s="262" t="s">
        <v>85</v>
      </c>
      <c r="AV1217" s="14" t="s">
        <v>85</v>
      </c>
      <c r="AW1217" s="14" t="s">
        <v>32</v>
      </c>
      <c r="AX1217" s="14" t="s">
        <v>76</v>
      </c>
      <c r="AY1217" s="262" t="s">
        <v>349</v>
      </c>
    </row>
    <row r="1218" s="15" customFormat="1">
      <c r="A1218" s="15"/>
      <c r="B1218" s="264"/>
      <c r="C1218" s="265"/>
      <c r="D1218" s="243" t="s">
        <v>358</v>
      </c>
      <c r="E1218" s="266" t="s">
        <v>1</v>
      </c>
      <c r="F1218" s="267" t="s">
        <v>377</v>
      </c>
      <c r="G1218" s="265"/>
      <c r="H1218" s="268">
        <v>51.049999999999997</v>
      </c>
      <c r="I1218" s="269"/>
      <c r="J1218" s="265"/>
      <c r="K1218" s="265"/>
      <c r="L1218" s="270"/>
      <c r="M1218" s="271"/>
      <c r="N1218" s="272"/>
      <c r="O1218" s="272"/>
      <c r="P1218" s="272"/>
      <c r="Q1218" s="272"/>
      <c r="R1218" s="272"/>
      <c r="S1218" s="272"/>
      <c r="T1218" s="273"/>
      <c r="U1218" s="15"/>
      <c r="V1218" s="15"/>
      <c r="W1218" s="15"/>
      <c r="X1218" s="15"/>
      <c r="Y1218" s="15"/>
      <c r="Z1218" s="15"/>
      <c r="AA1218" s="15"/>
      <c r="AB1218" s="15"/>
      <c r="AC1218" s="15"/>
      <c r="AD1218" s="15"/>
      <c r="AE1218" s="15"/>
      <c r="AT1218" s="274" t="s">
        <v>358</v>
      </c>
      <c r="AU1218" s="274" t="s">
        <v>85</v>
      </c>
      <c r="AV1218" s="15" t="s">
        <v>356</v>
      </c>
      <c r="AW1218" s="15" t="s">
        <v>32</v>
      </c>
      <c r="AX1218" s="15" t="s">
        <v>83</v>
      </c>
      <c r="AY1218" s="274" t="s">
        <v>349</v>
      </c>
    </row>
    <row r="1219" s="14" customFormat="1">
      <c r="A1219" s="14"/>
      <c r="B1219" s="252"/>
      <c r="C1219" s="253"/>
      <c r="D1219" s="243" t="s">
        <v>358</v>
      </c>
      <c r="E1219" s="253"/>
      <c r="F1219" s="254" t="s">
        <v>1718</v>
      </c>
      <c r="G1219" s="253"/>
      <c r="H1219" s="256">
        <v>58.707999999999998</v>
      </c>
      <c r="I1219" s="257"/>
      <c r="J1219" s="253"/>
      <c r="K1219" s="253"/>
      <c r="L1219" s="258"/>
      <c r="M1219" s="259"/>
      <c r="N1219" s="260"/>
      <c r="O1219" s="260"/>
      <c r="P1219" s="260"/>
      <c r="Q1219" s="260"/>
      <c r="R1219" s="260"/>
      <c r="S1219" s="260"/>
      <c r="T1219" s="261"/>
      <c r="U1219" s="14"/>
      <c r="V1219" s="14"/>
      <c r="W1219" s="14"/>
      <c r="X1219" s="14"/>
      <c r="Y1219" s="14"/>
      <c r="Z1219" s="14"/>
      <c r="AA1219" s="14"/>
      <c r="AB1219" s="14"/>
      <c r="AC1219" s="14"/>
      <c r="AD1219" s="14"/>
      <c r="AE1219" s="14"/>
      <c r="AT1219" s="262" t="s">
        <v>358</v>
      </c>
      <c r="AU1219" s="262" t="s">
        <v>85</v>
      </c>
      <c r="AV1219" s="14" t="s">
        <v>85</v>
      </c>
      <c r="AW1219" s="14" t="s">
        <v>4</v>
      </c>
      <c r="AX1219" s="14" t="s">
        <v>83</v>
      </c>
      <c r="AY1219" s="262" t="s">
        <v>349</v>
      </c>
    </row>
    <row r="1220" s="2" customFormat="1" ht="33" customHeight="1">
      <c r="A1220" s="38"/>
      <c r="B1220" s="39"/>
      <c r="C1220" s="275" t="s">
        <v>1719</v>
      </c>
      <c r="D1220" s="275" t="s">
        <v>419</v>
      </c>
      <c r="E1220" s="276" t="s">
        <v>1720</v>
      </c>
      <c r="F1220" s="277" t="s">
        <v>1721</v>
      </c>
      <c r="G1220" s="278" t="s">
        <v>354</v>
      </c>
      <c r="H1220" s="279">
        <v>31.716999999999999</v>
      </c>
      <c r="I1220" s="280"/>
      <c r="J1220" s="281">
        <f>ROUND(I1220*H1220,2)</f>
        <v>0</v>
      </c>
      <c r="K1220" s="277" t="s">
        <v>355</v>
      </c>
      <c r="L1220" s="282"/>
      <c r="M1220" s="283" t="s">
        <v>1</v>
      </c>
      <c r="N1220" s="284" t="s">
        <v>41</v>
      </c>
      <c r="O1220" s="91"/>
      <c r="P1220" s="237">
        <f>O1220*H1220</f>
        <v>0</v>
      </c>
      <c r="Q1220" s="237">
        <v>0.021999999999999999</v>
      </c>
      <c r="R1220" s="237">
        <f>Q1220*H1220</f>
        <v>0.69777399999999989</v>
      </c>
      <c r="S1220" s="237">
        <v>0</v>
      </c>
      <c r="T1220" s="238">
        <f>S1220*H1220</f>
        <v>0</v>
      </c>
      <c r="U1220" s="38"/>
      <c r="V1220" s="38"/>
      <c r="W1220" s="38"/>
      <c r="X1220" s="38"/>
      <c r="Y1220" s="38"/>
      <c r="Z1220" s="38"/>
      <c r="AA1220" s="38"/>
      <c r="AB1220" s="38"/>
      <c r="AC1220" s="38"/>
      <c r="AD1220" s="38"/>
      <c r="AE1220" s="38"/>
      <c r="AR1220" s="239" t="s">
        <v>525</v>
      </c>
      <c r="AT1220" s="239" t="s">
        <v>419</v>
      </c>
      <c r="AU1220" s="239" t="s">
        <v>85</v>
      </c>
      <c r="AY1220" s="17" t="s">
        <v>349</v>
      </c>
      <c r="BE1220" s="240">
        <f>IF(N1220="základní",J1220,0)</f>
        <v>0</v>
      </c>
      <c r="BF1220" s="240">
        <f>IF(N1220="snížená",J1220,0)</f>
        <v>0</v>
      </c>
      <c r="BG1220" s="240">
        <f>IF(N1220="zákl. přenesená",J1220,0)</f>
        <v>0</v>
      </c>
      <c r="BH1220" s="240">
        <f>IF(N1220="sníž. přenesená",J1220,0)</f>
        <v>0</v>
      </c>
      <c r="BI1220" s="240">
        <f>IF(N1220="nulová",J1220,0)</f>
        <v>0</v>
      </c>
      <c r="BJ1220" s="17" t="s">
        <v>83</v>
      </c>
      <c r="BK1220" s="240">
        <f>ROUND(I1220*H1220,2)</f>
        <v>0</v>
      </c>
      <c r="BL1220" s="17" t="s">
        <v>439</v>
      </c>
      <c r="BM1220" s="239" t="s">
        <v>1722</v>
      </c>
    </row>
    <row r="1221" s="13" customFormat="1">
      <c r="A1221" s="13"/>
      <c r="B1221" s="241"/>
      <c r="C1221" s="242"/>
      <c r="D1221" s="243" t="s">
        <v>358</v>
      </c>
      <c r="E1221" s="244" t="s">
        <v>1</v>
      </c>
      <c r="F1221" s="245" t="s">
        <v>580</v>
      </c>
      <c r="G1221" s="242"/>
      <c r="H1221" s="244" t="s">
        <v>1</v>
      </c>
      <c r="I1221" s="246"/>
      <c r="J1221" s="242"/>
      <c r="K1221" s="242"/>
      <c r="L1221" s="247"/>
      <c r="M1221" s="248"/>
      <c r="N1221" s="249"/>
      <c r="O1221" s="249"/>
      <c r="P1221" s="249"/>
      <c r="Q1221" s="249"/>
      <c r="R1221" s="249"/>
      <c r="S1221" s="249"/>
      <c r="T1221" s="250"/>
      <c r="U1221" s="13"/>
      <c r="V1221" s="13"/>
      <c r="W1221" s="13"/>
      <c r="X1221" s="13"/>
      <c r="Y1221" s="13"/>
      <c r="Z1221" s="13"/>
      <c r="AA1221" s="13"/>
      <c r="AB1221" s="13"/>
      <c r="AC1221" s="13"/>
      <c r="AD1221" s="13"/>
      <c r="AE1221" s="13"/>
      <c r="AT1221" s="251" t="s">
        <v>358</v>
      </c>
      <c r="AU1221" s="251" t="s">
        <v>85</v>
      </c>
      <c r="AV1221" s="13" t="s">
        <v>83</v>
      </c>
      <c r="AW1221" s="13" t="s">
        <v>32</v>
      </c>
      <c r="AX1221" s="13" t="s">
        <v>76</v>
      </c>
      <c r="AY1221" s="251" t="s">
        <v>349</v>
      </c>
    </row>
    <row r="1222" s="14" customFormat="1">
      <c r="A1222" s="14"/>
      <c r="B1222" s="252"/>
      <c r="C1222" s="253"/>
      <c r="D1222" s="243" t="s">
        <v>358</v>
      </c>
      <c r="E1222" s="263" t="s">
        <v>1</v>
      </c>
      <c r="F1222" s="254" t="s">
        <v>1723</v>
      </c>
      <c r="G1222" s="253"/>
      <c r="H1222" s="256">
        <v>17.780000000000001</v>
      </c>
      <c r="I1222" s="257"/>
      <c r="J1222" s="253"/>
      <c r="K1222" s="253"/>
      <c r="L1222" s="258"/>
      <c r="M1222" s="259"/>
      <c r="N1222" s="260"/>
      <c r="O1222" s="260"/>
      <c r="P1222" s="260"/>
      <c r="Q1222" s="260"/>
      <c r="R1222" s="260"/>
      <c r="S1222" s="260"/>
      <c r="T1222" s="261"/>
      <c r="U1222" s="14"/>
      <c r="V1222" s="14"/>
      <c r="W1222" s="14"/>
      <c r="X1222" s="14"/>
      <c r="Y1222" s="14"/>
      <c r="Z1222" s="14"/>
      <c r="AA1222" s="14"/>
      <c r="AB1222" s="14"/>
      <c r="AC1222" s="14"/>
      <c r="AD1222" s="14"/>
      <c r="AE1222" s="14"/>
      <c r="AT1222" s="262" t="s">
        <v>358</v>
      </c>
      <c r="AU1222" s="262" t="s">
        <v>85</v>
      </c>
      <c r="AV1222" s="14" t="s">
        <v>85</v>
      </c>
      <c r="AW1222" s="14" t="s">
        <v>32</v>
      </c>
      <c r="AX1222" s="14" t="s">
        <v>76</v>
      </c>
      <c r="AY1222" s="262" t="s">
        <v>349</v>
      </c>
    </row>
    <row r="1223" s="13" customFormat="1">
      <c r="A1223" s="13"/>
      <c r="B1223" s="241"/>
      <c r="C1223" s="242"/>
      <c r="D1223" s="243" t="s">
        <v>358</v>
      </c>
      <c r="E1223" s="244" t="s">
        <v>1</v>
      </c>
      <c r="F1223" s="245" t="s">
        <v>582</v>
      </c>
      <c r="G1223" s="242"/>
      <c r="H1223" s="244" t="s">
        <v>1</v>
      </c>
      <c r="I1223" s="246"/>
      <c r="J1223" s="242"/>
      <c r="K1223" s="242"/>
      <c r="L1223" s="247"/>
      <c r="M1223" s="248"/>
      <c r="N1223" s="249"/>
      <c r="O1223" s="249"/>
      <c r="P1223" s="249"/>
      <c r="Q1223" s="249"/>
      <c r="R1223" s="249"/>
      <c r="S1223" s="249"/>
      <c r="T1223" s="250"/>
      <c r="U1223" s="13"/>
      <c r="V1223" s="13"/>
      <c r="W1223" s="13"/>
      <c r="X1223" s="13"/>
      <c r="Y1223" s="13"/>
      <c r="Z1223" s="13"/>
      <c r="AA1223" s="13"/>
      <c r="AB1223" s="13"/>
      <c r="AC1223" s="13"/>
      <c r="AD1223" s="13"/>
      <c r="AE1223" s="13"/>
      <c r="AT1223" s="251" t="s">
        <v>358</v>
      </c>
      <c r="AU1223" s="251" t="s">
        <v>85</v>
      </c>
      <c r="AV1223" s="13" t="s">
        <v>83</v>
      </c>
      <c r="AW1223" s="13" t="s">
        <v>32</v>
      </c>
      <c r="AX1223" s="13" t="s">
        <v>76</v>
      </c>
      <c r="AY1223" s="251" t="s">
        <v>349</v>
      </c>
    </row>
    <row r="1224" s="14" customFormat="1">
      <c r="A1224" s="14"/>
      <c r="B1224" s="252"/>
      <c r="C1224" s="253"/>
      <c r="D1224" s="243" t="s">
        <v>358</v>
      </c>
      <c r="E1224" s="263" t="s">
        <v>1</v>
      </c>
      <c r="F1224" s="254" t="s">
        <v>1724</v>
      </c>
      <c r="G1224" s="253"/>
      <c r="H1224" s="256">
        <v>9.8000000000000007</v>
      </c>
      <c r="I1224" s="257"/>
      <c r="J1224" s="253"/>
      <c r="K1224" s="253"/>
      <c r="L1224" s="258"/>
      <c r="M1224" s="259"/>
      <c r="N1224" s="260"/>
      <c r="O1224" s="260"/>
      <c r="P1224" s="260"/>
      <c r="Q1224" s="260"/>
      <c r="R1224" s="260"/>
      <c r="S1224" s="260"/>
      <c r="T1224" s="261"/>
      <c r="U1224" s="14"/>
      <c r="V1224" s="14"/>
      <c r="W1224" s="14"/>
      <c r="X1224" s="14"/>
      <c r="Y1224" s="14"/>
      <c r="Z1224" s="14"/>
      <c r="AA1224" s="14"/>
      <c r="AB1224" s="14"/>
      <c r="AC1224" s="14"/>
      <c r="AD1224" s="14"/>
      <c r="AE1224" s="14"/>
      <c r="AT1224" s="262" t="s">
        <v>358</v>
      </c>
      <c r="AU1224" s="262" t="s">
        <v>85</v>
      </c>
      <c r="AV1224" s="14" t="s">
        <v>85</v>
      </c>
      <c r="AW1224" s="14" t="s">
        <v>32</v>
      </c>
      <c r="AX1224" s="14" t="s">
        <v>76</v>
      </c>
      <c r="AY1224" s="262" t="s">
        <v>349</v>
      </c>
    </row>
    <row r="1225" s="15" customFormat="1">
      <c r="A1225" s="15"/>
      <c r="B1225" s="264"/>
      <c r="C1225" s="265"/>
      <c r="D1225" s="243" t="s">
        <v>358</v>
      </c>
      <c r="E1225" s="266" t="s">
        <v>1</v>
      </c>
      <c r="F1225" s="267" t="s">
        <v>377</v>
      </c>
      <c r="G1225" s="265"/>
      <c r="H1225" s="268">
        <v>27.579999999999998</v>
      </c>
      <c r="I1225" s="269"/>
      <c r="J1225" s="265"/>
      <c r="K1225" s="265"/>
      <c r="L1225" s="270"/>
      <c r="M1225" s="271"/>
      <c r="N1225" s="272"/>
      <c r="O1225" s="272"/>
      <c r="P1225" s="272"/>
      <c r="Q1225" s="272"/>
      <c r="R1225" s="272"/>
      <c r="S1225" s="272"/>
      <c r="T1225" s="273"/>
      <c r="U1225" s="15"/>
      <c r="V1225" s="15"/>
      <c r="W1225" s="15"/>
      <c r="X1225" s="15"/>
      <c r="Y1225" s="15"/>
      <c r="Z1225" s="15"/>
      <c r="AA1225" s="15"/>
      <c r="AB1225" s="15"/>
      <c r="AC1225" s="15"/>
      <c r="AD1225" s="15"/>
      <c r="AE1225" s="15"/>
      <c r="AT1225" s="274" t="s">
        <v>358</v>
      </c>
      <c r="AU1225" s="274" t="s">
        <v>85</v>
      </c>
      <c r="AV1225" s="15" t="s">
        <v>356</v>
      </c>
      <c r="AW1225" s="15" t="s">
        <v>32</v>
      </c>
      <c r="AX1225" s="15" t="s">
        <v>83</v>
      </c>
      <c r="AY1225" s="274" t="s">
        <v>349</v>
      </c>
    </row>
    <row r="1226" s="14" customFormat="1">
      <c r="A1226" s="14"/>
      <c r="B1226" s="252"/>
      <c r="C1226" s="253"/>
      <c r="D1226" s="243" t="s">
        <v>358</v>
      </c>
      <c r="E1226" s="253"/>
      <c r="F1226" s="254" t="s">
        <v>1725</v>
      </c>
      <c r="G1226" s="253"/>
      <c r="H1226" s="256">
        <v>31.716999999999999</v>
      </c>
      <c r="I1226" s="257"/>
      <c r="J1226" s="253"/>
      <c r="K1226" s="253"/>
      <c r="L1226" s="258"/>
      <c r="M1226" s="259"/>
      <c r="N1226" s="260"/>
      <c r="O1226" s="260"/>
      <c r="P1226" s="260"/>
      <c r="Q1226" s="260"/>
      <c r="R1226" s="260"/>
      <c r="S1226" s="260"/>
      <c r="T1226" s="261"/>
      <c r="U1226" s="14"/>
      <c r="V1226" s="14"/>
      <c r="W1226" s="14"/>
      <c r="X1226" s="14"/>
      <c r="Y1226" s="14"/>
      <c r="Z1226" s="14"/>
      <c r="AA1226" s="14"/>
      <c r="AB1226" s="14"/>
      <c r="AC1226" s="14"/>
      <c r="AD1226" s="14"/>
      <c r="AE1226" s="14"/>
      <c r="AT1226" s="262" t="s">
        <v>358</v>
      </c>
      <c r="AU1226" s="262" t="s">
        <v>85</v>
      </c>
      <c r="AV1226" s="14" t="s">
        <v>85</v>
      </c>
      <c r="AW1226" s="14" t="s">
        <v>4</v>
      </c>
      <c r="AX1226" s="14" t="s">
        <v>83</v>
      </c>
      <c r="AY1226" s="262" t="s">
        <v>349</v>
      </c>
    </row>
    <row r="1227" s="2" customFormat="1" ht="24.15" customHeight="1">
      <c r="A1227" s="38"/>
      <c r="B1227" s="39"/>
      <c r="C1227" s="228" t="s">
        <v>1726</v>
      </c>
      <c r="D1227" s="228" t="s">
        <v>351</v>
      </c>
      <c r="E1227" s="229" t="s">
        <v>1727</v>
      </c>
      <c r="F1227" s="230" t="s">
        <v>1728</v>
      </c>
      <c r="G1227" s="231" t="s">
        <v>354</v>
      </c>
      <c r="H1227" s="232">
        <v>28.98</v>
      </c>
      <c r="I1227" s="233"/>
      <c r="J1227" s="234">
        <f>ROUND(I1227*H1227,2)</f>
        <v>0</v>
      </c>
      <c r="K1227" s="230" t="s">
        <v>355</v>
      </c>
      <c r="L1227" s="44"/>
      <c r="M1227" s="235" t="s">
        <v>1</v>
      </c>
      <c r="N1227" s="236" t="s">
        <v>41</v>
      </c>
      <c r="O1227" s="91"/>
      <c r="P1227" s="237">
        <f>O1227*H1227</f>
        <v>0</v>
      </c>
      <c r="Q1227" s="237">
        <v>0.0015</v>
      </c>
      <c r="R1227" s="237">
        <f>Q1227*H1227</f>
        <v>0.043470000000000002</v>
      </c>
      <c r="S1227" s="237">
        <v>0</v>
      </c>
      <c r="T1227" s="238">
        <f>S1227*H1227</f>
        <v>0</v>
      </c>
      <c r="U1227" s="38"/>
      <c r="V1227" s="38"/>
      <c r="W1227" s="38"/>
      <c r="X1227" s="38"/>
      <c r="Y1227" s="38"/>
      <c r="Z1227" s="38"/>
      <c r="AA1227" s="38"/>
      <c r="AB1227" s="38"/>
      <c r="AC1227" s="38"/>
      <c r="AD1227" s="38"/>
      <c r="AE1227" s="38"/>
      <c r="AR1227" s="239" t="s">
        <v>439</v>
      </c>
      <c r="AT1227" s="239" t="s">
        <v>351</v>
      </c>
      <c r="AU1227" s="239" t="s">
        <v>85</v>
      </c>
      <c r="AY1227" s="17" t="s">
        <v>349</v>
      </c>
      <c r="BE1227" s="240">
        <f>IF(N1227="základní",J1227,0)</f>
        <v>0</v>
      </c>
      <c r="BF1227" s="240">
        <f>IF(N1227="snížená",J1227,0)</f>
        <v>0</v>
      </c>
      <c r="BG1227" s="240">
        <f>IF(N1227="zákl. přenesená",J1227,0)</f>
        <v>0</v>
      </c>
      <c r="BH1227" s="240">
        <f>IF(N1227="sníž. přenesená",J1227,0)</f>
        <v>0</v>
      </c>
      <c r="BI1227" s="240">
        <f>IF(N1227="nulová",J1227,0)</f>
        <v>0</v>
      </c>
      <c r="BJ1227" s="17" t="s">
        <v>83</v>
      </c>
      <c r="BK1227" s="240">
        <f>ROUND(I1227*H1227,2)</f>
        <v>0</v>
      </c>
      <c r="BL1227" s="17" t="s">
        <v>439</v>
      </c>
      <c r="BM1227" s="239" t="s">
        <v>1729</v>
      </c>
    </row>
    <row r="1228" s="13" customFormat="1">
      <c r="A1228" s="13"/>
      <c r="B1228" s="241"/>
      <c r="C1228" s="242"/>
      <c r="D1228" s="243" t="s">
        <v>358</v>
      </c>
      <c r="E1228" s="244" t="s">
        <v>1</v>
      </c>
      <c r="F1228" s="245" t="s">
        <v>359</v>
      </c>
      <c r="G1228" s="242"/>
      <c r="H1228" s="244" t="s">
        <v>1</v>
      </c>
      <c r="I1228" s="246"/>
      <c r="J1228" s="242"/>
      <c r="K1228" s="242"/>
      <c r="L1228" s="247"/>
      <c r="M1228" s="248"/>
      <c r="N1228" s="249"/>
      <c r="O1228" s="249"/>
      <c r="P1228" s="249"/>
      <c r="Q1228" s="249"/>
      <c r="R1228" s="249"/>
      <c r="S1228" s="249"/>
      <c r="T1228" s="250"/>
      <c r="U1228" s="13"/>
      <c r="V1228" s="13"/>
      <c r="W1228" s="13"/>
      <c r="X1228" s="13"/>
      <c r="Y1228" s="13"/>
      <c r="Z1228" s="13"/>
      <c r="AA1228" s="13"/>
      <c r="AB1228" s="13"/>
      <c r="AC1228" s="13"/>
      <c r="AD1228" s="13"/>
      <c r="AE1228" s="13"/>
      <c r="AT1228" s="251" t="s">
        <v>358</v>
      </c>
      <c r="AU1228" s="251" t="s">
        <v>85</v>
      </c>
      <c r="AV1228" s="13" t="s">
        <v>83</v>
      </c>
      <c r="AW1228" s="13" t="s">
        <v>32</v>
      </c>
      <c r="AX1228" s="13" t="s">
        <v>76</v>
      </c>
      <c r="AY1228" s="251" t="s">
        <v>349</v>
      </c>
    </row>
    <row r="1229" s="13" customFormat="1">
      <c r="A1229" s="13"/>
      <c r="B1229" s="241"/>
      <c r="C1229" s="242"/>
      <c r="D1229" s="243" t="s">
        <v>358</v>
      </c>
      <c r="E1229" s="244" t="s">
        <v>1</v>
      </c>
      <c r="F1229" s="245" t="s">
        <v>580</v>
      </c>
      <c r="G1229" s="242"/>
      <c r="H1229" s="244" t="s">
        <v>1</v>
      </c>
      <c r="I1229" s="246"/>
      <c r="J1229" s="242"/>
      <c r="K1229" s="242"/>
      <c r="L1229" s="247"/>
      <c r="M1229" s="248"/>
      <c r="N1229" s="249"/>
      <c r="O1229" s="249"/>
      <c r="P1229" s="249"/>
      <c r="Q1229" s="249"/>
      <c r="R1229" s="249"/>
      <c r="S1229" s="249"/>
      <c r="T1229" s="250"/>
      <c r="U1229" s="13"/>
      <c r="V1229" s="13"/>
      <c r="W1229" s="13"/>
      <c r="X1229" s="13"/>
      <c r="Y1229" s="13"/>
      <c r="Z1229" s="13"/>
      <c r="AA1229" s="13"/>
      <c r="AB1229" s="13"/>
      <c r="AC1229" s="13"/>
      <c r="AD1229" s="13"/>
      <c r="AE1229" s="13"/>
      <c r="AT1229" s="251" t="s">
        <v>358</v>
      </c>
      <c r="AU1229" s="251" t="s">
        <v>85</v>
      </c>
      <c r="AV1229" s="13" t="s">
        <v>83</v>
      </c>
      <c r="AW1229" s="13" t="s">
        <v>32</v>
      </c>
      <c r="AX1229" s="13" t="s">
        <v>76</v>
      </c>
      <c r="AY1229" s="251" t="s">
        <v>349</v>
      </c>
    </row>
    <row r="1230" s="13" customFormat="1">
      <c r="A1230" s="13"/>
      <c r="B1230" s="241"/>
      <c r="C1230" s="242"/>
      <c r="D1230" s="243" t="s">
        <v>358</v>
      </c>
      <c r="E1230" s="244" t="s">
        <v>1</v>
      </c>
      <c r="F1230" s="245" t="s">
        <v>1730</v>
      </c>
      <c r="G1230" s="242"/>
      <c r="H1230" s="244" t="s">
        <v>1</v>
      </c>
      <c r="I1230" s="246"/>
      <c r="J1230" s="242"/>
      <c r="K1230" s="242"/>
      <c r="L1230" s="247"/>
      <c r="M1230" s="248"/>
      <c r="N1230" s="249"/>
      <c r="O1230" s="249"/>
      <c r="P1230" s="249"/>
      <c r="Q1230" s="249"/>
      <c r="R1230" s="249"/>
      <c r="S1230" s="249"/>
      <c r="T1230" s="250"/>
      <c r="U1230" s="13"/>
      <c r="V1230" s="13"/>
      <c r="W1230" s="13"/>
      <c r="X1230" s="13"/>
      <c r="Y1230" s="13"/>
      <c r="Z1230" s="13"/>
      <c r="AA1230" s="13"/>
      <c r="AB1230" s="13"/>
      <c r="AC1230" s="13"/>
      <c r="AD1230" s="13"/>
      <c r="AE1230" s="13"/>
      <c r="AT1230" s="251" t="s">
        <v>358</v>
      </c>
      <c r="AU1230" s="251" t="s">
        <v>85</v>
      </c>
      <c r="AV1230" s="13" t="s">
        <v>83</v>
      </c>
      <c r="AW1230" s="13" t="s">
        <v>32</v>
      </c>
      <c r="AX1230" s="13" t="s">
        <v>76</v>
      </c>
      <c r="AY1230" s="251" t="s">
        <v>349</v>
      </c>
    </row>
    <row r="1231" s="13" customFormat="1">
      <c r="A1231" s="13"/>
      <c r="B1231" s="241"/>
      <c r="C1231" s="242"/>
      <c r="D1231" s="243" t="s">
        <v>358</v>
      </c>
      <c r="E1231" s="244" t="s">
        <v>1</v>
      </c>
      <c r="F1231" s="245" t="s">
        <v>582</v>
      </c>
      <c r="G1231" s="242"/>
      <c r="H1231" s="244" t="s">
        <v>1</v>
      </c>
      <c r="I1231" s="246"/>
      <c r="J1231" s="242"/>
      <c r="K1231" s="242"/>
      <c r="L1231" s="247"/>
      <c r="M1231" s="248"/>
      <c r="N1231" s="249"/>
      <c r="O1231" s="249"/>
      <c r="P1231" s="249"/>
      <c r="Q1231" s="249"/>
      <c r="R1231" s="249"/>
      <c r="S1231" s="249"/>
      <c r="T1231" s="250"/>
      <c r="U1231" s="13"/>
      <c r="V1231" s="13"/>
      <c r="W1231" s="13"/>
      <c r="X1231" s="13"/>
      <c r="Y1231" s="13"/>
      <c r="Z1231" s="13"/>
      <c r="AA1231" s="13"/>
      <c r="AB1231" s="13"/>
      <c r="AC1231" s="13"/>
      <c r="AD1231" s="13"/>
      <c r="AE1231" s="13"/>
      <c r="AT1231" s="251" t="s">
        <v>358</v>
      </c>
      <c r="AU1231" s="251" t="s">
        <v>85</v>
      </c>
      <c r="AV1231" s="13" t="s">
        <v>83</v>
      </c>
      <c r="AW1231" s="13" t="s">
        <v>32</v>
      </c>
      <c r="AX1231" s="13" t="s">
        <v>76</v>
      </c>
      <c r="AY1231" s="251" t="s">
        <v>349</v>
      </c>
    </row>
    <row r="1232" s="13" customFormat="1">
      <c r="A1232" s="13"/>
      <c r="B1232" s="241"/>
      <c r="C1232" s="242"/>
      <c r="D1232" s="243" t="s">
        <v>358</v>
      </c>
      <c r="E1232" s="244" t="s">
        <v>1</v>
      </c>
      <c r="F1232" s="245" t="s">
        <v>1731</v>
      </c>
      <c r="G1232" s="242"/>
      <c r="H1232" s="244" t="s">
        <v>1</v>
      </c>
      <c r="I1232" s="246"/>
      <c r="J1232" s="242"/>
      <c r="K1232" s="242"/>
      <c r="L1232" s="247"/>
      <c r="M1232" s="248"/>
      <c r="N1232" s="249"/>
      <c r="O1232" s="249"/>
      <c r="P1232" s="249"/>
      <c r="Q1232" s="249"/>
      <c r="R1232" s="249"/>
      <c r="S1232" s="249"/>
      <c r="T1232" s="250"/>
      <c r="U1232" s="13"/>
      <c r="V1232" s="13"/>
      <c r="W1232" s="13"/>
      <c r="X1232" s="13"/>
      <c r="Y1232" s="13"/>
      <c r="Z1232" s="13"/>
      <c r="AA1232" s="13"/>
      <c r="AB1232" s="13"/>
      <c r="AC1232" s="13"/>
      <c r="AD1232" s="13"/>
      <c r="AE1232" s="13"/>
      <c r="AT1232" s="251" t="s">
        <v>358</v>
      </c>
      <c r="AU1232" s="251" t="s">
        <v>85</v>
      </c>
      <c r="AV1232" s="13" t="s">
        <v>83</v>
      </c>
      <c r="AW1232" s="13" t="s">
        <v>32</v>
      </c>
      <c r="AX1232" s="13" t="s">
        <v>76</v>
      </c>
      <c r="AY1232" s="251" t="s">
        <v>349</v>
      </c>
    </row>
    <row r="1233" s="14" customFormat="1">
      <c r="A1233" s="14"/>
      <c r="B1233" s="252"/>
      <c r="C1233" s="253"/>
      <c r="D1233" s="243" t="s">
        <v>358</v>
      </c>
      <c r="E1233" s="254" t="s">
        <v>1</v>
      </c>
      <c r="F1233" s="255" t="s">
        <v>275</v>
      </c>
      <c r="G1233" s="253"/>
      <c r="H1233" s="256">
        <v>28.98</v>
      </c>
      <c r="I1233" s="257"/>
      <c r="J1233" s="253"/>
      <c r="K1233" s="253"/>
      <c r="L1233" s="258"/>
      <c r="M1233" s="259"/>
      <c r="N1233" s="260"/>
      <c r="O1233" s="260"/>
      <c r="P1233" s="260"/>
      <c r="Q1233" s="260"/>
      <c r="R1233" s="260"/>
      <c r="S1233" s="260"/>
      <c r="T1233" s="261"/>
      <c r="U1233" s="14"/>
      <c r="V1233" s="14"/>
      <c r="W1233" s="14"/>
      <c r="X1233" s="14"/>
      <c r="Y1233" s="14"/>
      <c r="Z1233" s="14"/>
      <c r="AA1233" s="14"/>
      <c r="AB1233" s="14"/>
      <c r="AC1233" s="14"/>
      <c r="AD1233" s="14"/>
      <c r="AE1233" s="14"/>
      <c r="AT1233" s="262" t="s">
        <v>358</v>
      </c>
      <c r="AU1233" s="262" t="s">
        <v>85</v>
      </c>
      <c r="AV1233" s="14" t="s">
        <v>85</v>
      </c>
      <c r="AW1233" s="14" t="s">
        <v>32</v>
      </c>
      <c r="AX1233" s="14" t="s">
        <v>83</v>
      </c>
      <c r="AY1233" s="262" t="s">
        <v>349</v>
      </c>
    </row>
    <row r="1234" s="2" customFormat="1" ht="16.5" customHeight="1">
      <c r="A1234" s="38"/>
      <c r="B1234" s="39"/>
      <c r="C1234" s="228" t="s">
        <v>1732</v>
      </c>
      <c r="D1234" s="228" t="s">
        <v>351</v>
      </c>
      <c r="E1234" s="229" t="s">
        <v>1733</v>
      </c>
      <c r="F1234" s="230" t="s">
        <v>1734</v>
      </c>
      <c r="G1234" s="231" t="s">
        <v>422</v>
      </c>
      <c r="H1234" s="232">
        <v>126.163</v>
      </c>
      <c r="I1234" s="233"/>
      <c r="J1234" s="234">
        <f>ROUND(I1234*H1234,2)</f>
        <v>0</v>
      </c>
      <c r="K1234" s="230" t="s">
        <v>355</v>
      </c>
      <c r="L1234" s="44"/>
      <c r="M1234" s="235" t="s">
        <v>1</v>
      </c>
      <c r="N1234" s="236" t="s">
        <v>41</v>
      </c>
      <c r="O1234" s="91"/>
      <c r="P1234" s="237">
        <f>O1234*H1234</f>
        <v>0</v>
      </c>
      <c r="Q1234" s="237">
        <v>9.0000000000000006E-05</v>
      </c>
      <c r="R1234" s="237">
        <f>Q1234*H1234</f>
        <v>0.011354670000000001</v>
      </c>
      <c r="S1234" s="237">
        <v>0</v>
      </c>
      <c r="T1234" s="238">
        <f>S1234*H1234</f>
        <v>0</v>
      </c>
      <c r="U1234" s="38"/>
      <c r="V1234" s="38"/>
      <c r="W1234" s="38"/>
      <c r="X1234" s="38"/>
      <c r="Y1234" s="38"/>
      <c r="Z1234" s="38"/>
      <c r="AA1234" s="38"/>
      <c r="AB1234" s="38"/>
      <c r="AC1234" s="38"/>
      <c r="AD1234" s="38"/>
      <c r="AE1234" s="38"/>
      <c r="AR1234" s="239" t="s">
        <v>439</v>
      </c>
      <c r="AT1234" s="239" t="s">
        <v>351</v>
      </c>
      <c r="AU1234" s="239" t="s">
        <v>85</v>
      </c>
      <c r="AY1234" s="17" t="s">
        <v>349</v>
      </c>
      <c r="BE1234" s="240">
        <f>IF(N1234="základní",J1234,0)</f>
        <v>0</v>
      </c>
      <c r="BF1234" s="240">
        <f>IF(N1234="snížená",J1234,0)</f>
        <v>0</v>
      </c>
      <c r="BG1234" s="240">
        <f>IF(N1234="zákl. přenesená",J1234,0)</f>
        <v>0</v>
      </c>
      <c r="BH1234" s="240">
        <f>IF(N1234="sníž. přenesená",J1234,0)</f>
        <v>0</v>
      </c>
      <c r="BI1234" s="240">
        <f>IF(N1234="nulová",J1234,0)</f>
        <v>0</v>
      </c>
      <c r="BJ1234" s="17" t="s">
        <v>83</v>
      </c>
      <c r="BK1234" s="240">
        <f>ROUND(I1234*H1234,2)</f>
        <v>0</v>
      </c>
      <c r="BL1234" s="17" t="s">
        <v>439</v>
      </c>
      <c r="BM1234" s="239" t="s">
        <v>1735</v>
      </c>
    </row>
    <row r="1235" s="13" customFormat="1">
      <c r="A1235" s="13"/>
      <c r="B1235" s="241"/>
      <c r="C1235" s="242"/>
      <c r="D1235" s="243" t="s">
        <v>358</v>
      </c>
      <c r="E1235" s="244" t="s">
        <v>1</v>
      </c>
      <c r="F1235" s="245" t="s">
        <v>359</v>
      </c>
      <c r="G1235" s="242"/>
      <c r="H1235" s="244" t="s">
        <v>1</v>
      </c>
      <c r="I1235" s="246"/>
      <c r="J1235" s="242"/>
      <c r="K1235" s="242"/>
      <c r="L1235" s="247"/>
      <c r="M1235" s="248"/>
      <c r="N1235" s="249"/>
      <c r="O1235" s="249"/>
      <c r="P1235" s="249"/>
      <c r="Q1235" s="249"/>
      <c r="R1235" s="249"/>
      <c r="S1235" s="249"/>
      <c r="T1235" s="250"/>
      <c r="U1235" s="13"/>
      <c r="V1235" s="13"/>
      <c r="W1235" s="13"/>
      <c r="X1235" s="13"/>
      <c r="Y1235" s="13"/>
      <c r="Z1235" s="13"/>
      <c r="AA1235" s="13"/>
      <c r="AB1235" s="13"/>
      <c r="AC1235" s="13"/>
      <c r="AD1235" s="13"/>
      <c r="AE1235" s="13"/>
      <c r="AT1235" s="251" t="s">
        <v>358</v>
      </c>
      <c r="AU1235" s="251" t="s">
        <v>85</v>
      </c>
      <c r="AV1235" s="13" t="s">
        <v>83</v>
      </c>
      <c r="AW1235" s="13" t="s">
        <v>32</v>
      </c>
      <c r="AX1235" s="13" t="s">
        <v>76</v>
      </c>
      <c r="AY1235" s="251" t="s">
        <v>349</v>
      </c>
    </row>
    <row r="1236" s="13" customFormat="1">
      <c r="A1236" s="13"/>
      <c r="B1236" s="241"/>
      <c r="C1236" s="242"/>
      <c r="D1236" s="243" t="s">
        <v>358</v>
      </c>
      <c r="E1236" s="244" t="s">
        <v>1</v>
      </c>
      <c r="F1236" s="245" t="s">
        <v>580</v>
      </c>
      <c r="G1236" s="242"/>
      <c r="H1236" s="244" t="s">
        <v>1</v>
      </c>
      <c r="I1236" s="246"/>
      <c r="J1236" s="242"/>
      <c r="K1236" s="242"/>
      <c r="L1236" s="247"/>
      <c r="M1236" s="248"/>
      <c r="N1236" s="249"/>
      <c r="O1236" s="249"/>
      <c r="P1236" s="249"/>
      <c r="Q1236" s="249"/>
      <c r="R1236" s="249"/>
      <c r="S1236" s="249"/>
      <c r="T1236" s="250"/>
      <c r="U1236" s="13"/>
      <c r="V1236" s="13"/>
      <c r="W1236" s="13"/>
      <c r="X1236" s="13"/>
      <c r="Y1236" s="13"/>
      <c r="Z1236" s="13"/>
      <c r="AA1236" s="13"/>
      <c r="AB1236" s="13"/>
      <c r="AC1236" s="13"/>
      <c r="AD1236" s="13"/>
      <c r="AE1236" s="13"/>
      <c r="AT1236" s="251" t="s">
        <v>358</v>
      </c>
      <c r="AU1236" s="251" t="s">
        <v>85</v>
      </c>
      <c r="AV1236" s="13" t="s">
        <v>83</v>
      </c>
      <c r="AW1236" s="13" t="s">
        <v>32</v>
      </c>
      <c r="AX1236" s="13" t="s">
        <v>76</v>
      </c>
      <c r="AY1236" s="251" t="s">
        <v>349</v>
      </c>
    </row>
    <row r="1237" s="13" customFormat="1">
      <c r="A1237" s="13"/>
      <c r="B1237" s="241"/>
      <c r="C1237" s="242"/>
      <c r="D1237" s="243" t="s">
        <v>358</v>
      </c>
      <c r="E1237" s="244" t="s">
        <v>1</v>
      </c>
      <c r="F1237" s="245" t="s">
        <v>1736</v>
      </c>
      <c r="G1237" s="242"/>
      <c r="H1237" s="244" t="s">
        <v>1</v>
      </c>
      <c r="I1237" s="246"/>
      <c r="J1237" s="242"/>
      <c r="K1237" s="242"/>
      <c r="L1237" s="247"/>
      <c r="M1237" s="248"/>
      <c r="N1237" s="249"/>
      <c r="O1237" s="249"/>
      <c r="P1237" s="249"/>
      <c r="Q1237" s="249"/>
      <c r="R1237" s="249"/>
      <c r="S1237" s="249"/>
      <c r="T1237" s="250"/>
      <c r="U1237" s="13"/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T1237" s="251" t="s">
        <v>358</v>
      </c>
      <c r="AU1237" s="251" t="s">
        <v>85</v>
      </c>
      <c r="AV1237" s="13" t="s">
        <v>83</v>
      </c>
      <c r="AW1237" s="13" t="s">
        <v>32</v>
      </c>
      <c r="AX1237" s="13" t="s">
        <v>76</v>
      </c>
      <c r="AY1237" s="251" t="s">
        <v>349</v>
      </c>
    </row>
    <row r="1238" s="13" customFormat="1">
      <c r="A1238" s="13"/>
      <c r="B1238" s="241"/>
      <c r="C1238" s="242"/>
      <c r="D1238" s="243" t="s">
        <v>358</v>
      </c>
      <c r="E1238" s="244" t="s">
        <v>1</v>
      </c>
      <c r="F1238" s="245" t="s">
        <v>582</v>
      </c>
      <c r="G1238" s="242"/>
      <c r="H1238" s="244" t="s">
        <v>1</v>
      </c>
      <c r="I1238" s="246"/>
      <c r="J1238" s="242"/>
      <c r="K1238" s="242"/>
      <c r="L1238" s="247"/>
      <c r="M1238" s="248"/>
      <c r="N1238" s="249"/>
      <c r="O1238" s="249"/>
      <c r="P1238" s="249"/>
      <c r="Q1238" s="249"/>
      <c r="R1238" s="249"/>
      <c r="S1238" s="249"/>
      <c r="T1238" s="250"/>
      <c r="U1238" s="13"/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T1238" s="251" t="s">
        <v>358</v>
      </c>
      <c r="AU1238" s="251" t="s">
        <v>85</v>
      </c>
      <c r="AV1238" s="13" t="s">
        <v>83</v>
      </c>
      <c r="AW1238" s="13" t="s">
        <v>32</v>
      </c>
      <c r="AX1238" s="13" t="s">
        <v>76</v>
      </c>
      <c r="AY1238" s="251" t="s">
        <v>349</v>
      </c>
    </row>
    <row r="1239" s="13" customFormat="1">
      <c r="A1239" s="13"/>
      <c r="B1239" s="241"/>
      <c r="C1239" s="242"/>
      <c r="D1239" s="243" t="s">
        <v>358</v>
      </c>
      <c r="E1239" s="244" t="s">
        <v>1</v>
      </c>
      <c r="F1239" s="245" t="s">
        <v>1737</v>
      </c>
      <c r="G1239" s="242"/>
      <c r="H1239" s="244" t="s">
        <v>1</v>
      </c>
      <c r="I1239" s="246"/>
      <c r="J1239" s="242"/>
      <c r="K1239" s="242"/>
      <c r="L1239" s="247"/>
      <c r="M1239" s="248"/>
      <c r="N1239" s="249"/>
      <c r="O1239" s="249"/>
      <c r="P1239" s="249"/>
      <c r="Q1239" s="249"/>
      <c r="R1239" s="249"/>
      <c r="S1239" s="249"/>
      <c r="T1239" s="250"/>
      <c r="U1239" s="13"/>
      <c r="V1239" s="13"/>
      <c r="W1239" s="13"/>
      <c r="X1239" s="13"/>
      <c r="Y1239" s="13"/>
      <c r="Z1239" s="13"/>
      <c r="AA1239" s="13"/>
      <c r="AB1239" s="13"/>
      <c r="AC1239" s="13"/>
      <c r="AD1239" s="13"/>
      <c r="AE1239" s="13"/>
      <c r="AT1239" s="251" t="s">
        <v>358</v>
      </c>
      <c r="AU1239" s="251" t="s">
        <v>85</v>
      </c>
      <c r="AV1239" s="13" t="s">
        <v>83</v>
      </c>
      <c r="AW1239" s="13" t="s">
        <v>32</v>
      </c>
      <c r="AX1239" s="13" t="s">
        <v>76</v>
      </c>
      <c r="AY1239" s="251" t="s">
        <v>349</v>
      </c>
    </row>
    <row r="1240" s="14" customFormat="1">
      <c r="A1240" s="14"/>
      <c r="B1240" s="252"/>
      <c r="C1240" s="253"/>
      <c r="D1240" s="243" t="s">
        <v>358</v>
      </c>
      <c r="E1240" s="254" t="s">
        <v>1</v>
      </c>
      <c r="F1240" s="255" t="s">
        <v>278</v>
      </c>
      <c r="G1240" s="253"/>
      <c r="H1240" s="256">
        <v>126.163</v>
      </c>
      <c r="I1240" s="257"/>
      <c r="J1240" s="253"/>
      <c r="K1240" s="253"/>
      <c r="L1240" s="258"/>
      <c r="M1240" s="259"/>
      <c r="N1240" s="260"/>
      <c r="O1240" s="260"/>
      <c r="P1240" s="260"/>
      <c r="Q1240" s="260"/>
      <c r="R1240" s="260"/>
      <c r="S1240" s="260"/>
      <c r="T1240" s="261"/>
      <c r="U1240" s="14"/>
      <c r="V1240" s="14"/>
      <c r="W1240" s="14"/>
      <c r="X1240" s="14"/>
      <c r="Y1240" s="14"/>
      <c r="Z1240" s="14"/>
      <c r="AA1240" s="14"/>
      <c r="AB1240" s="14"/>
      <c r="AC1240" s="14"/>
      <c r="AD1240" s="14"/>
      <c r="AE1240" s="14"/>
      <c r="AT1240" s="262" t="s">
        <v>358</v>
      </c>
      <c r="AU1240" s="262" t="s">
        <v>85</v>
      </c>
      <c r="AV1240" s="14" t="s">
        <v>85</v>
      </c>
      <c r="AW1240" s="14" t="s">
        <v>32</v>
      </c>
      <c r="AX1240" s="14" t="s">
        <v>83</v>
      </c>
      <c r="AY1240" s="262" t="s">
        <v>349</v>
      </c>
    </row>
    <row r="1241" s="2" customFormat="1" ht="16.5" customHeight="1">
      <c r="A1241" s="38"/>
      <c r="B1241" s="39"/>
      <c r="C1241" s="228" t="s">
        <v>1738</v>
      </c>
      <c r="D1241" s="228" t="s">
        <v>351</v>
      </c>
      <c r="E1241" s="229" t="s">
        <v>1739</v>
      </c>
      <c r="F1241" s="230" t="s">
        <v>1740</v>
      </c>
      <c r="G1241" s="231" t="s">
        <v>416</v>
      </c>
      <c r="H1241" s="232">
        <v>16</v>
      </c>
      <c r="I1241" s="233"/>
      <c r="J1241" s="234">
        <f>ROUND(I1241*H1241,2)</f>
        <v>0</v>
      </c>
      <c r="K1241" s="230" t="s">
        <v>355</v>
      </c>
      <c r="L1241" s="44"/>
      <c r="M1241" s="235" t="s">
        <v>1</v>
      </c>
      <c r="N1241" s="236" t="s">
        <v>41</v>
      </c>
      <c r="O1241" s="91"/>
      <c r="P1241" s="237">
        <f>O1241*H1241</f>
        <v>0</v>
      </c>
      <c r="Q1241" s="237">
        <v>0.00021000000000000001</v>
      </c>
      <c r="R1241" s="237">
        <f>Q1241*H1241</f>
        <v>0.0033600000000000001</v>
      </c>
      <c r="S1241" s="237">
        <v>0</v>
      </c>
      <c r="T1241" s="238">
        <f>S1241*H1241</f>
        <v>0</v>
      </c>
      <c r="U1241" s="38"/>
      <c r="V1241" s="38"/>
      <c r="W1241" s="38"/>
      <c r="X1241" s="38"/>
      <c r="Y1241" s="38"/>
      <c r="Z1241" s="38"/>
      <c r="AA1241" s="38"/>
      <c r="AB1241" s="38"/>
      <c r="AC1241" s="38"/>
      <c r="AD1241" s="38"/>
      <c r="AE1241" s="38"/>
      <c r="AR1241" s="239" t="s">
        <v>439</v>
      </c>
      <c r="AT1241" s="239" t="s">
        <v>351</v>
      </c>
      <c r="AU1241" s="239" t="s">
        <v>85</v>
      </c>
      <c r="AY1241" s="17" t="s">
        <v>349</v>
      </c>
      <c r="BE1241" s="240">
        <f>IF(N1241="základní",J1241,0)</f>
        <v>0</v>
      </c>
      <c r="BF1241" s="240">
        <f>IF(N1241="snížená",J1241,0)</f>
        <v>0</v>
      </c>
      <c r="BG1241" s="240">
        <f>IF(N1241="zákl. přenesená",J1241,0)</f>
        <v>0</v>
      </c>
      <c r="BH1241" s="240">
        <f>IF(N1241="sníž. přenesená",J1241,0)</f>
        <v>0</v>
      </c>
      <c r="BI1241" s="240">
        <f>IF(N1241="nulová",J1241,0)</f>
        <v>0</v>
      </c>
      <c r="BJ1241" s="17" t="s">
        <v>83</v>
      </c>
      <c r="BK1241" s="240">
        <f>ROUND(I1241*H1241,2)</f>
        <v>0</v>
      </c>
      <c r="BL1241" s="17" t="s">
        <v>439</v>
      </c>
      <c r="BM1241" s="239" t="s">
        <v>1741</v>
      </c>
    </row>
    <row r="1242" s="14" customFormat="1">
      <c r="A1242" s="14"/>
      <c r="B1242" s="252"/>
      <c r="C1242" s="253"/>
      <c r="D1242" s="243" t="s">
        <v>358</v>
      </c>
      <c r="E1242" s="263" t="s">
        <v>1</v>
      </c>
      <c r="F1242" s="254" t="s">
        <v>1742</v>
      </c>
      <c r="G1242" s="253"/>
      <c r="H1242" s="256">
        <v>16</v>
      </c>
      <c r="I1242" s="257"/>
      <c r="J1242" s="253"/>
      <c r="K1242" s="253"/>
      <c r="L1242" s="258"/>
      <c r="M1242" s="259"/>
      <c r="N1242" s="260"/>
      <c r="O1242" s="260"/>
      <c r="P1242" s="260"/>
      <c r="Q1242" s="260"/>
      <c r="R1242" s="260"/>
      <c r="S1242" s="260"/>
      <c r="T1242" s="261"/>
      <c r="U1242" s="14"/>
      <c r="V1242" s="14"/>
      <c r="W1242" s="14"/>
      <c r="X1242" s="14"/>
      <c r="Y1242" s="14"/>
      <c r="Z1242" s="14"/>
      <c r="AA1242" s="14"/>
      <c r="AB1242" s="14"/>
      <c r="AC1242" s="14"/>
      <c r="AD1242" s="14"/>
      <c r="AE1242" s="14"/>
      <c r="AT1242" s="262" t="s">
        <v>358</v>
      </c>
      <c r="AU1242" s="262" t="s">
        <v>85</v>
      </c>
      <c r="AV1242" s="14" t="s">
        <v>85</v>
      </c>
      <c r="AW1242" s="14" t="s">
        <v>32</v>
      </c>
      <c r="AX1242" s="14" t="s">
        <v>76</v>
      </c>
      <c r="AY1242" s="262" t="s">
        <v>349</v>
      </c>
    </row>
    <row r="1243" s="15" customFormat="1">
      <c r="A1243" s="15"/>
      <c r="B1243" s="264"/>
      <c r="C1243" s="265"/>
      <c r="D1243" s="243" t="s">
        <v>358</v>
      </c>
      <c r="E1243" s="266" t="s">
        <v>1</v>
      </c>
      <c r="F1243" s="267" t="s">
        <v>377</v>
      </c>
      <c r="G1243" s="265"/>
      <c r="H1243" s="268">
        <v>16</v>
      </c>
      <c r="I1243" s="269"/>
      <c r="J1243" s="265"/>
      <c r="K1243" s="265"/>
      <c r="L1243" s="270"/>
      <c r="M1243" s="271"/>
      <c r="N1243" s="272"/>
      <c r="O1243" s="272"/>
      <c r="P1243" s="272"/>
      <c r="Q1243" s="272"/>
      <c r="R1243" s="272"/>
      <c r="S1243" s="272"/>
      <c r="T1243" s="273"/>
      <c r="U1243" s="15"/>
      <c r="V1243" s="15"/>
      <c r="W1243" s="15"/>
      <c r="X1243" s="15"/>
      <c r="Y1243" s="15"/>
      <c r="Z1243" s="15"/>
      <c r="AA1243" s="15"/>
      <c r="AB1243" s="15"/>
      <c r="AC1243" s="15"/>
      <c r="AD1243" s="15"/>
      <c r="AE1243" s="15"/>
      <c r="AT1243" s="274" t="s">
        <v>358</v>
      </c>
      <c r="AU1243" s="274" t="s">
        <v>85</v>
      </c>
      <c r="AV1243" s="15" t="s">
        <v>356</v>
      </c>
      <c r="AW1243" s="15" t="s">
        <v>32</v>
      </c>
      <c r="AX1243" s="15" t="s">
        <v>83</v>
      </c>
      <c r="AY1243" s="274" t="s">
        <v>349</v>
      </c>
    </row>
    <row r="1244" s="2" customFormat="1" ht="16.5" customHeight="1">
      <c r="A1244" s="38"/>
      <c r="B1244" s="39"/>
      <c r="C1244" s="228" t="s">
        <v>1743</v>
      </c>
      <c r="D1244" s="228" t="s">
        <v>351</v>
      </c>
      <c r="E1244" s="229" t="s">
        <v>1744</v>
      </c>
      <c r="F1244" s="230" t="s">
        <v>1745</v>
      </c>
      <c r="G1244" s="231" t="s">
        <v>422</v>
      </c>
      <c r="H1244" s="232">
        <v>45.305</v>
      </c>
      <c r="I1244" s="233"/>
      <c r="J1244" s="234">
        <f>ROUND(I1244*H1244,2)</f>
        <v>0</v>
      </c>
      <c r="K1244" s="230" t="s">
        <v>355</v>
      </c>
      <c r="L1244" s="44"/>
      <c r="M1244" s="235" t="s">
        <v>1</v>
      </c>
      <c r="N1244" s="236" t="s">
        <v>41</v>
      </c>
      <c r="O1244" s="91"/>
      <c r="P1244" s="237">
        <f>O1244*H1244</f>
        <v>0</v>
      </c>
      <c r="Q1244" s="237">
        <v>0.00142</v>
      </c>
      <c r="R1244" s="237">
        <f>Q1244*H1244</f>
        <v>0.064333100000000004</v>
      </c>
      <c r="S1244" s="237">
        <v>0</v>
      </c>
      <c r="T1244" s="238">
        <f>S1244*H1244</f>
        <v>0</v>
      </c>
      <c r="U1244" s="38"/>
      <c r="V1244" s="38"/>
      <c r="W1244" s="38"/>
      <c r="X1244" s="38"/>
      <c r="Y1244" s="38"/>
      <c r="Z1244" s="38"/>
      <c r="AA1244" s="38"/>
      <c r="AB1244" s="38"/>
      <c r="AC1244" s="38"/>
      <c r="AD1244" s="38"/>
      <c r="AE1244" s="38"/>
      <c r="AR1244" s="239" t="s">
        <v>439</v>
      </c>
      <c r="AT1244" s="239" t="s">
        <v>351</v>
      </c>
      <c r="AU1244" s="239" t="s">
        <v>85</v>
      </c>
      <c r="AY1244" s="17" t="s">
        <v>349</v>
      </c>
      <c r="BE1244" s="240">
        <f>IF(N1244="základní",J1244,0)</f>
        <v>0</v>
      </c>
      <c r="BF1244" s="240">
        <f>IF(N1244="snížená",J1244,0)</f>
        <v>0</v>
      </c>
      <c r="BG1244" s="240">
        <f>IF(N1244="zákl. přenesená",J1244,0)</f>
        <v>0</v>
      </c>
      <c r="BH1244" s="240">
        <f>IF(N1244="sníž. přenesená",J1244,0)</f>
        <v>0</v>
      </c>
      <c r="BI1244" s="240">
        <f>IF(N1244="nulová",J1244,0)</f>
        <v>0</v>
      </c>
      <c r="BJ1244" s="17" t="s">
        <v>83</v>
      </c>
      <c r="BK1244" s="240">
        <f>ROUND(I1244*H1244,2)</f>
        <v>0</v>
      </c>
      <c r="BL1244" s="17" t="s">
        <v>439</v>
      </c>
      <c r="BM1244" s="239" t="s">
        <v>1746</v>
      </c>
    </row>
    <row r="1245" s="13" customFormat="1">
      <c r="A1245" s="13"/>
      <c r="B1245" s="241"/>
      <c r="C1245" s="242"/>
      <c r="D1245" s="243" t="s">
        <v>358</v>
      </c>
      <c r="E1245" s="244" t="s">
        <v>1</v>
      </c>
      <c r="F1245" s="245" t="s">
        <v>359</v>
      </c>
      <c r="G1245" s="242"/>
      <c r="H1245" s="244" t="s">
        <v>1</v>
      </c>
      <c r="I1245" s="246"/>
      <c r="J1245" s="242"/>
      <c r="K1245" s="242"/>
      <c r="L1245" s="247"/>
      <c r="M1245" s="248"/>
      <c r="N1245" s="249"/>
      <c r="O1245" s="249"/>
      <c r="P1245" s="249"/>
      <c r="Q1245" s="249"/>
      <c r="R1245" s="249"/>
      <c r="S1245" s="249"/>
      <c r="T1245" s="250"/>
      <c r="U1245" s="13"/>
      <c r="V1245" s="13"/>
      <c r="W1245" s="13"/>
      <c r="X1245" s="13"/>
      <c r="Y1245" s="13"/>
      <c r="Z1245" s="13"/>
      <c r="AA1245" s="13"/>
      <c r="AB1245" s="13"/>
      <c r="AC1245" s="13"/>
      <c r="AD1245" s="13"/>
      <c r="AE1245" s="13"/>
      <c r="AT1245" s="251" t="s">
        <v>358</v>
      </c>
      <c r="AU1245" s="251" t="s">
        <v>85</v>
      </c>
      <c r="AV1245" s="13" t="s">
        <v>83</v>
      </c>
      <c r="AW1245" s="13" t="s">
        <v>32</v>
      </c>
      <c r="AX1245" s="13" t="s">
        <v>76</v>
      </c>
      <c r="AY1245" s="251" t="s">
        <v>349</v>
      </c>
    </row>
    <row r="1246" s="13" customFormat="1">
      <c r="A1246" s="13"/>
      <c r="B1246" s="241"/>
      <c r="C1246" s="242"/>
      <c r="D1246" s="243" t="s">
        <v>358</v>
      </c>
      <c r="E1246" s="244" t="s">
        <v>1</v>
      </c>
      <c r="F1246" s="245" t="s">
        <v>580</v>
      </c>
      <c r="G1246" s="242"/>
      <c r="H1246" s="244" t="s">
        <v>1</v>
      </c>
      <c r="I1246" s="246"/>
      <c r="J1246" s="242"/>
      <c r="K1246" s="242"/>
      <c r="L1246" s="247"/>
      <c r="M1246" s="248"/>
      <c r="N1246" s="249"/>
      <c r="O1246" s="249"/>
      <c r="P1246" s="249"/>
      <c r="Q1246" s="249"/>
      <c r="R1246" s="249"/>
      <c r="S1246" s="249"/>
      <c r="T1246" s="250"/>
      <c r="U1246" s="13"/>
      <c r="V1246" s="13"/>
      <c r="W1246" s="13"/>
      <c r="X1246" s="13"/>
      <c r="Y1246" s="13"/>
      <c r="Z1246" s="13"/>
      <c r="AA1246" s="13"/>
      <c r="AB1246" s="13"/>
      <c r="AC1246" s="13"/>
      <c r="AD1246" s="13"/>
      <c r="AE1246" s="13"/>
      <c r="AT1246" s="251" t="s">
        <v>358</v>
      </c>
      <c r="AU1246" s="251" t="s">
        <v>85</v>
      </c>
      <c r="AV1246" s="13" t="s">
        <v>83</v>
      </c>
      <c r="AW1246" s="13" t="s">
        <v>32</v>
      </c>
      <c r="AX1246" s="13" t="s">
        <v>76</v>
      </c>
      <c r="AY1246" s="251" t="s">
        <v>349</v>
      </c>
    </row>
    <row r="1247" s="13" customFormat="1">
      <c r="A1247" s="13"/>
      <c r="B1247" s="241"/>
      <c r="C1247" s="242"/>
      <c r="D1247" s="243" t="s">
        <v>358</v>
      </c>
      <c r="E1247" s="244" t="s">
        <v>1</v>
      </c>
      <c r="F1247" s="245" t="s">
        <v>1747</v>
      </c>
      <c r="G1247" s="242"/>
      <c r="H1247" s="244" t="s">
        <v>1</v>
      </c>
      <c r="I1247" s="246"/>
      <c r="J1247" s="242"/>
      <c r="K1247" s="242"/>
      <c r="L1247" s="247"/>
      <c r="M1247" s="248"/>
      <c r="N1247" s="249"/>
      <c r="O1247" s="249"/>
      <c r="P1247" s="249"/>
      <c r="Q1247" s="249"/>
      <c r="R1247" s="249"/>
      <c r="S1247" s="249"/>
      <c r="T1247" s="250"/>
      <c r="U1247" s="13"/>
      <c r="V1247" s="13"/>
      <c r="W1247" s="13"/>
      <c r="X1247" s="13"/>
      <c r="Y1247" s="13"/>
      <c r="Z1247" s="13"/>
      <c r="AA1247" s="13"/>
      <c r="AB1247" s="13"/>
      <c r="AC1247" s="13"/>
      <c r="AD1247" s="13"/>
      <c r="AE1247" s="13"/>
      <c r="AT1247" s="251" t="s">
        <v>358</v>
      </c>
      <c r="AU1247" s="251" t="s">
        <v>85</v>
      </c>
      <c r="AV1247" s="13" t="s">
        <v>83</v>
      </c>
      <c r="AW1247" s="13" t="s">
        <v>32</v>
      </c>
      <c r="AX1247" s="13" t="s">
        <v>76</v>
      </c>
      <c r="AY1247" s="251" t="s">
        <v>349</v>
      </c>
    </row>
    <row r="1248" s="13" customFormat="1">
      <c r="A1248" s="13"/>
      <c r="B1248" s="241"/>
      <c r="C1248" s="242"/>
      <c r="D1248" s="243" t="s">
        <v>358</v>
      </c>
      <c r="E1248" s="244" t="s">
        <v>1</v>
      </c>
      <c r="F1248" s="245" t="s">
        <v>582</v>
      </c>
      <c r="G1248" s="242"/>
      <c r="H1248" s="244" t="s">
        <v>1</v>
      </c>
      <c r="I1248" s="246"/>
      <c r="J1248" s="242"/>
      <c r="K1248" s="242"/>
      <c r="L1248" s="247"/>
      <c r="M1248" s="248"/>
      <c r="N1248" s="249"/>
      <c r="O1248" s="249"/>
      <c r="P1248" s="249"/>
      <c r="Q1248" s="249"/>
      <c r="R1248" s="249"/>
      <c r="S1248" s="249"/>
      <c r="T1248" s="250"/>
      <c r="U1248" s="13"/>
      <c r="V1248" s="13"/>
      <c r="W1248" s="13"/>
      <c r="X1248" s="13"/>
      <c r="Y1248" s="13"/>
      <c r="Z1248" s="13"/>
      <c r="AA1248" s="13"/>
      <c r="AB1248" s="13"/>
      <c r="AC1248" s="13"/>
      <c r="AD1248" s="13"/>
      <c r="AE1248" s="13"/>
      <c r="AT1248" s="251" t="s">
        <v>358</v>
      </c>
      <c r="AU1248" s="251" t="s">
        <v>85</v>
      </c>
      <c r="AV1248" s="13" t="s">
        <v>83</v>
      </c>
      <c r="AW1248" s="13" t="s">
        <v>32</v>
      </c>
      <c r="AX1248" s="13" t="s">
        <v>76</v>
      </c>
      <c r="AY1248" s="251" t="s">
        <v>349</v>
      </c>
    </row>
    <row r="1249" s="13" customFormat="1">
      <c r="A1249" s="13"/>
      <c r="B1249" s="241"/>
      <c r="C1249" s="242"/>
      <c r="D1249" s="243" t="s">
        <v>358</v>
      </c>
      <c r="E1249" s="244" t="s">
        <v>1</v>
      </c>
      <c r="F1249" s="245" t="s">
        <v>1748</v>
      </c>
      <c r="G1249" s="242"/>
      <c r="H1249" s="244" t="s">
        <v>1</v>
      </c>
      <c r="I1249" s="246"/>
      <c r="J1249" s="242"/>
      <c r="K1249" s="242"/>
      <c r="L1249" s="247"/>
      <c r="M1249" s="248"/>
      <c r="N1249" s="249"/>
      <c r="O1249" s="249"/>
      <c r="P1249" s="249"/>
      <c r="Q1249" s="249"/>
      <c r="R1249" s="249"/>
      <c r="S1249" s="249"/>
      <c r="T1249" s="250"/>
      <c r="U1249" s="13"/>
      <c r="V1249" s="13"/>
      <c r="W1249" s="13"/>
      <c r="X1249" s="13"/>
      <c r="Y1249" s="13"/>
      <c r="Z1249" s="13"/>
      <c r="AA1249" s="13"/>
      <c r="AB1249" s="13"/>
      <c r="AC1249" s="13"/>
      <c r="AD1249" s="13"/>
      <c r="AE1249" s="13"/>
      <c r="AT1249" s="251" t="s">
        <v>358</v>
      </c>
      <c r="AU1249" s="251" t="s">
        <v>85</v>
      </c>
      <c r="AV1249" s="13" t="s">
        <v>83</v>
      </c>
      <c r="AW1249" s="13" t="s">
        <v>32</v>
      </c>
      <c r="AX1249" s="13" t="s">
        <v>76</v>
      </c>
      <c r="AY1249" s="251" t="s">
        <v>349</v>
      </c>
    </row>
    <row r="1250" s="14" customFormat="1">
      <c r="A1250" s="14"/>
      <c r="B1250" s="252"/>
      <c r="C1250" s="253"/>
      <c r="D1250" s="243" t="s">
        <v>358</v>
      </c>
      <c r="E1250" s="254" t="s">
        <v>1</v>
      </c>
      <c r="F1250" s="255" t="s">
        <v>281</v>
      </c>
      <c r="G1250" s="253"/>
      <c r="H1250" s="256">
        <v>45.305</v>
      </c>
      <c r="I1250" s="257"/>
      <c r="J1250" s="253"/>
      <c r="K1250" s="253"/>
      <c r="L1250" s="258"/>
      <c r="M1250" s="259"/>
      <c r="N1250" s="260"/>
      <c r="O1250" s="260"/>
      <c r="P1250" s="260"/>
      <c r="Q1250" s="260"/>
      <c r="R1250" s="260"/>
      <c r="S1250" s="260"/>
      <c r="T1250" s="261"/>
      <c r="U1250" s="14"/>
      <c r="V1250" s="14"/>
      <c r="W1250" s="14"/>
      <c r="X1250" s="14"/>
      <c r="Y1250" s="14"/>
      <c r="Z1250" s="14"/>
      <c r="AA1250" s="14"/>
      <c r="AB1250" s="14"/>
      <c r="AC1250" s="14"/>
      <c r="AD1250" s="14"/>
      <c r="AE1250" s="14"/>
      <c r="AT1250" s="262" t="s">
        <v>358</v>
      </c>
      <c r="AU1250" s="262" t="s">
        <v>85</v>
      </c>
      <c r="AV1250" s="14" t="s">
        <v>85</v>
      </c>
      <c r="AW1250" s="14" t="s">
        <v>32</v>
      </c>
      <c r="AX1250" s="14" t="s">
        <v>83</v>
      </c>
      <c r="AY1250" s="262" t="s">
        <v>349</v>
      </c>
    </row>
    <row r="1251" s="2" customFormat="1" ht="24.15" customHeight="1">
      <c r="A1251" s="38"/>
      <c r="B1251" s="39"/>
      <c r="C1251" s="228" t="s">
        <v>1749</v>
      </c>
      <c r="D1251" s="228" t="s">
        <v>351</v>
      </c>
      <c r="E1251" s="229" t="s">
        <v>1750</v>
      </c>
      <c r="F1251" s="230" t="s">
        <v>1751</v>
      </c>
      <c r="G1251" s="231" t="s">
        <v>354</v>
      </c>
      <c r="H1251" s="232">
        <v>78.629999999999995</v>
      </c>
      <c r="I1251" s="233"/>
      <c r="J1251" s="234">
        <f>ROUND(I1251*H1251,2)</f>
        <v>0</v>
      </c>
      <c r="K1251" s="230" t="s">
        <v>355</v>
      </c>
      <c r="L1251" s="44"/>
      <c r="M1251" s="235" t="s">
        <v>1</v>
      </c>
      <c r="N1251" s="236" t="s">
        <v>41</v>
      </c>
      <c r="O1251" s="91"/>
      <c r="P1251" s="237">
        <f>O1251*H1251</f>
        <v>0</v>
      </c>
      <c r="Q1251" s="237">
        <v>5.0000000000000002E-05</v>
      </c>
      <c r="R1251" s="237">
        <f>Q1251*H1251</f>
        <v>0.0039315000000000001</v>
      </c>
      <c r="S1251" s="237">
        <v>0</v>
      </c>
      <c r="T1251" s="238">
        <f>S1251*H1251</f>
        <v>0</v>
      </c>
      <c r="U1251" s="38"/>
      <c r="V1251" s="38"/>
      <c r="W1251" s="38"/>
      <c r="X1251" s="38"/>
      <c r="Y1251" s="38"/>
      <c r="Z1251" s="38"/>
      <c r="AA1251" s="38"/>
      <c r="AB1251" s="38"/>
      <c r="AC1251" s="38"/>
      <c r="AD1251" s="38"/>
      <c r="AE1251" s="38"/>
      <c r="AR1251" s="239" t="s">
        <v>439</v>
      </c>
      <c r="AT1251" s="239" t="s">
        <v>351</v>
      </c>
      <c r="AU1251" s="239" t="s">
        <v>85</v>
      </c>
      <c r="AY1251" s="17" t="s">
        <v>349</v>
      </c>
      <c r="BE1251" s="240">
        <f>IF(N1251="základní",J1251,0)</f>
        <v>0</v>
      </c>
      <c r="BF1251" s="240">
        <f>IF(N1251="snížená",J1251,0)</f>
        <v>0</v>
      </c>
      <c r="BG1251" s="240">
        <f>IF(N1251="zákl. přenesená",J1251,0)</f>
        <v>0</v>
      </c>
      <c r="BH1251" s="240">
        <f>IF(N1251="sníž. přenesená",J1251,0)</f>
        <v>0</v>
      </c>
      <c r="BI1251" s="240">
        <f>IF(N1251="nulová",J1251,0)</f>
        <v>0</v>
      </c>
      <c r="BJ1251" s="17" t="s">
        <v>83</v>
      </c>
      <c r="BK1251" s="240">
        <f>ROUND(I1251*H1251,2)</f>
        <v>0</v>
      </c>
      <c r="BL1251" s="17" t="s">
        <v>439</v>
      </c>
      <c r="BM1251" s="239" t="s">
        <v>1752</v>
      </c>
    </row>
    <row r="1252" s="13" customFormat="1">
      <c r="A1252" s="13"/>
      <c r="B1252" s="241"/>
      <c r="C1252" s="242"/>
      <c r="D1252" s="243" t="s">
        <v>358</v>
      </c>
      <c r="E1252" s="244" t="s">
        <v>1</v>
      </c>
      <c r="F1252" s="245" t="s">
        <v>359</v>
      </c>
      <c r="G1252" s="242"/>
      <c r="H1252" s="244" t="s">
        <v>1</v>
      </c>
      <c r="I1252" s="246"/>
      <c r="J1252" s="242"/>
      <c r="K1252" s="242"/>
      <c r="L1252" s="247"/>
      <c r="M1252" s="248"/>
      <c r="N1252" s="249"/>
      <c r="O1252" s="249"/>
      <c r="P1252" s="249"/>
      <c r="Q1252" s="249"/>
      <c r="R1252" s="249"/>
      <c r="S1252" s="249"/>
      <c r="T1252" s="250"/>
      <c r="U1252" s="13"/>
      <c r="V1252" s="13"/>
      <c r="W1252" s="13"/>
      <c r="X1252" s="13"/>
      <c r="Y1252" s="13"/>
      <c r="Z1252" s="13"/>
      <c r="AA1252" s="13"/>
      <c r="AB1252" s="13"/>
      <c r="AC1252" s="13"/>
      <c r="AD1252" s="13"/>
      <c r="AE1252" s="13"/>
      <c r="AT1252" s="251" t="s">
        <v>358</v>
      </c>
      <c r="AU1252" s="251" t="s">
        <v>85</v>
      </c>
      <c r="AV1252" s="13" t="s">
        <v>83</v>
      </c>
      <c r="AW1252" s="13" t="s">
        <v>32</v>
      </c>
      <c r="AX1252" s="13" t="s">
        <v>76</v>
      </c>
      <c r="AY1252" s="251" t="s">
        <v>349</v>
      </c>
    </row>
    <row r="1253" s="13" customFormat="1">
      <c r="A1253" s="13"/>
      <c r="B1253" s="241"/>
      <c r="C1253" s="242"/>
      <c r="D1253" s="243" t="s">
        <v>358</v>
      </c>
      <c r="E1253" s="244" t="s">
        <v>1</v>
      </c>
      <c r="F1253" s="245" t="s">
        <v>580</v>
      </c>
      <c r="G1253" s="242"/>
      <c r="H1253" s="244" t="s">
        <v>1</v>
      </c>
      <c r="I1253" s="246"/>
      <c r="J1253" s="242"/>
      <c r="K1253" s="242"/>
      <c r="L1253" s="247"/>
      <c r="M1253" s="248"/>
      <c r="N1253" s="249"/>
      <c r="O1253" s="249"/>
      <c r="P1253" s="249"/>
      <c r="Q1253" s="249"/>
      <c r="R1253" s="249"/>
      <c r="S1253" s="249"/>
      <c r="T1253" s="250"/>
      <c r="U1253" s="13"/>
      <c r="V1253" s="13"/>
      <c r="W1253" s="13"/>
      <c r="X1253" s="13"/>
      <c r="Y1253" s="13"/>
      <c r="Z1253" s="13"/>
      <c r="AA1253" s="13"/>
      <c r="AB1253" s="13"/>
      <c r="AC1253" s="13"/>
      <c r="AD1253" s="13"/>
      <c r="AE1253" s="13"/>
      <c r="AT1253" s="251" t="s">
        <v>358</v>
      </c>
      <c r="AU1253" s="251" t="s">
        <v>85</v>
      </c>
      <c r="AV1253" s="13" t="s">
        <v>83</v>
      </c>
      <c r="AW1253" s="13" t="s">
        <v>32</v>
      </c>
      <c r="AX1253" s="13" t="s">
        <v>76</v>
      </c>
      <c r="AY1253" s="251" t="s">
        <v>349</v>
      </c>
    </row>
    <row r="1254" s="13" customFormat="1">
      <c r="A1254" s="13"/>
      <c r="B1254" s="241"/>
      <c r="C1254" s="242"/>
      <c r="D1254" s="243" t="s">
        <v>358</v>
      </c>
      <c r="E1254" s="244" t="s">
        <v>1</v>
      </c>
      <c r="F1254" s="245" t="s">
        <v>1689</v>
      </c>
      <c r="G1254" s="242"/>
      <c r="H1254" s="244" t="s">
        <v>1</v>
      </c>
      <c r="I1254" s="246"/>
      <c r="J1254" s="242"/>
      <c r="K1254" s="242"/>
      <c r="L1254" s="247"/>
      <c r="M1254" s="248"/>
      <c r="N1254" s="249"/>
      <c r="O1254" s="249"/>
      <c r="P1254" s="249"/>
      <c r="Q1254" s="249"/>
      <c r="R1254" s="249"/>
      <c r="S1254" s="249"/>
      <c r="T1254" s="250"/>
      <c r="U1254" s="13"/>
      <c r="V1254" s="13"/>
      <c r="W1254" s="13"/>
      <c r="X1254" s="13"/>
      <c r="Y1254" s="13"/>
      <c r="Z1254" s="13"/>
      <c r="AA1254" s="13"/>
      <c r="AB1254" s="13"/>
      <c r="AC1254" s="13"/>
      <c r="AD1254" s="13"/>
      <c r="AE1254" s="13"/>
      <c r="AT1254" s="251" t="s">
        <v>358</v>
      </c>
      <c r="AU1254" s="251" t="s">
        <v>85</v>
      </c>
      <c r="AV1254" s="13" t="s">
        <v>83</v>
      </c>
      <c r="AW1254" s="13" t="s">
        <v>32</v>
      </c>
      <c r="AX1254" s="13" t="s">
        <v>76</v>
      </c>
      <c r="AY1254" s="251" t="s">
        <v>349</v>
      </c>
    </row>
    <row r="1255" s="13" customFormat="1">
      <c r="A1255" s="13"/>
      <c r="B1255" s="241"/>
      <c r="C1255" s="242"/>
      <c r="D1255" s="243" t="s">
        <v>358</v>
      </c>
      <c r="E1255" s="244" t="s">
        <v>1</v>
      </c>
      <c r="F1255" s="245" t="s">
        <v>1690</v>
      </c>
      <c r="G1255" s="242"/>
      <c r="H1255" s="244" t="s">
        <v>1</v>
      </c>
      <c r="I1255" s="246"/>
      <c r="J1255" s="242"/>
      <c r="K1255" s="242"/>
      <c r="L1255" s="247"/>
      <c r="M1255" s="248"/>
      <c r="N1255" s="249"/>
      <c r="O1255" s="249"/>
      <c r="P1255" s="249"/>
      <c r="Q1255" s="249"/>
      <c r="R1255" s="249"/>
      <c r="S1255" s="249"/>
      <c r="T1255" s="250"/>
      <c r="U1255" s="13"/>
      <c r="V1255" s="13"/>
      <c r="W1255" s="13"/>
      <c r="X1255" s="13"/>
      <c r="Y1255" s="13"/>
      <c r="Z1255" s="13"/>
      <c r="AA1255" s="13"/>
      <c r="AB1255" s="13"/>
      <c r="AC1255" s="13"/>
      <c r="AD1255" s="13"/>
      <c r="AE1255" s="13"/>
      <c r="AT1255" s="251" t="s">
        <v>358</v>
      </c>
      <c r="AU1255" s="251" t="s">
        <v>85</v>
      </c>
      <c r="AV1255" s="13" t="s">
        <v>83</v>
      </c>
      <c r="AW1255" s="13" t="s">
        <v>32</v>
      </c>
      <c r="AX1255" s="13" t="s">
        <v>76</v>
      </c>
      <c r="AY1255" s="251" t="s">
        <v>349</v>
      </c>
    </row>
    <row r="1256" s="13" customFormat="1">
      <c r="A1256" s="13"/>
      <c r="B1256" s="241"/>
      <c r="C1256" s="242"/>
      <c r="D1256" s="243" t="s">
        <v>358</v>
      </c>
      <c r="E1256" s="244" t="s">
        <v>1</v>
      </c>
      <c r="F1256" s="245" t="s">
        <v>582</v>
      </c>
      <c r="G1256" s="242"/>
      <c r="H1256" s="244" t="s">
        <v>1</v>
      </c>
      <c r="I1256" s="246"/>
      <c r="J1256" s="242"/>
      <c r="K1256" s="242"/>
      <c r="L1256" s="247"/>
      <c r="M1256" s="248"/>
      <c r="N1256" s="249"/>
      <c r="O1256" s="249"/>
      <c r="P1256" s="249"/>
      <c r="Q1256" s="249"/>
      <c r="R1256" s="249"/>
      <c r="S1256" s="249"/>
      <c r="T1256" s="250"/>
      <c r="U1256" s="13"/>
      <c r="V1256" s="13"/>
      <c r="W1256" s="13"/>
      <c r="X1256" s="13"/>
      <c r="Y1256" s="13"/>
      <c r="Z1256" s="13"/>
      <c r="AA1256" s="13"/>
      <c r="AB1256" s="13"/>
      <c r="AC1256" s="13"/>
      <c r="AD1256" s="13"/>
      <c r="AE1256" s="13"/>
      <c r="AT1256" s="251" t="s">
        <v>358</v>
      </c>
      <c r="AU1256" s="251" t="s">
        <v>85</v>
      </c>
      <c r="AV1256" s="13" t="s">
        <v>83</v>
      </c>
      <c r="AW1256" s="13" t="s">
        <v>32</v>
      </c>
      <c r="AX1256" s="13" t="s">
        <v>76</v>
      </c>
      <c r="AY1256" s="251" t="s">
        <v>349</v>
      </c>
    </row>
    <row r="1257" s="13" customFormat="1">
      <c r="A1257" s="13"/>
      <c r="B1257" s="241"/>
      <c r="C1257" s="242"/>
      <c r="D1257" s="243" t="s">
        <v>358</v>
      </c>
      <c r="E1257" s="244" t="s">
        <v>1</v>
      </c>
      <c r="F1257" s="245" t="s">
        <v>1691</v>
      </c>
      <c r="G1257" s="242"/>
      <c r="H1257" s="244" t="s">
        <v>1</v>
      </c>
      <c r="I1257" s="246"/>
      <c r="J1257" s="242"/>
      <c r="K1257" s="242"/>
      <c r="L1257" s="247"/>
      <c r="M1257" s="248"/>
      <c r="N1257" s="249"/>
      <c r="O1257" s="249"/>
      <c r="P1257" s="249"/>
      <c r="Q1257" s="249"/>
      <c r="R1257" s="249"/>
      <c r="S1257" s="249"/>
      <c r="T1257" s="250"/>
      <c r="U1257" s="13"/>
      <c r="V1257" s="13"/>
      <c r="W1257" s="13"/>
      <c r="X1257" s="13"/>
      <c r="Y1257" s="13"/>
      <c r="Z1257" s="13"/>
      <c r="AA1257" s="13"/>
      <c r="AB1257" s="13"/>
      <c r="AC1257" s="13"/>
      <c r="AD1257" s="13"/>
      <c r="AE1257" s="13"/>
      <c r="AT1257" s="251" t="s">
        <v>358</v>
      </c>
      <c r="AU1257" s="251" t="s">
        <v>85</v>
      </c>
      <c r="AV1257" s="13" t="s">
        <v>83</v>
      </c>
      <c r="AW1257" s="13" t="s">
        <v>32</v>
      </c>
      <c r="AX1257" s="13" t="s">
        <v>76</v>
      </c>
      <c r="AY1257" s="251" t="s">
        <v>349</v>
      </c>
    </row>
    <row r="1258" s="13" customFormat="1">
      <c r="A1258" s="13"/>
      <c r="B1258" s="241"/>
      <c r="C1258" s="242"/>
      <c r="D1258" s="243" t="s">
        <v>358</v>
      </c>
      <c r="E1258" s="244" t="s">
        <v>1</v>
      </c>
      <c r="F1258" s="245" t="s">
        <v>1692</v>
      </c>
      <c r="G1258" s="242"/>
      <c r="H1258" s="244" t="s">
        <v>1</v>
      </c>
      <c r="I1258" s="246"/>
      <c r="J1258" s="242"/>
      <c r="K1258" s="242"/>
      <c r="L1258" s="247"/>
      <c r="M1258" s="248"/>
      <c r="N1258" s="249"/>
      <c r="O1258" s="249"/>
      <c r="P1258" s="249"/>
      <c r="Q1258" s="249"/>
      <c r="R1258" s="249"/>
      <c r="S1258" s="249"/>
      <c r="T1258" s="250"/>
      <c r="U1258" s="13"/>
      <c r="V1258" s="13"/>
      <c r="W1258" s="13"/>
      <c r="X1258" s="13"/>
      <c r="Y1258" s="13"/>
      <c r="Z1258" s="13"/>
      <c r="AA1258" s="13"/>
      <c r="AB1258" s="13"/>
      <c r="AC1258" s="13"/>
      <c r="AD1258" s="13"/>
      <c r="AE1258" s="13"/>
      <c r="AT1258" s="251" t="s">
        <v>358</v>
      </c>
      <c r="AU1258" s="251" t="s">
        <v>85</v>
      </c>
      <c r="AV1258" s="13" t="s">
        <v>83</v>
      </c>
      <c r="AW1258" s="13" t="s">
        <v>32</v>
      </c>
      <c r="AX1258" s="13" t="s">
        <v>76</v>
      </c>
      <c r="AY1258" s="251" t="s">
        <v>349</v>
      </c>
    </row>
    <row r="1259" s="14" customFormat="1">
      <c r="A1259" s="14"/>
      <c r="B1259" s="252"/>
      <c r="C1259" s="253"/>
      <c r="D1259" s="243" t="s">
        <v>358</v>
      </c>
      <c r="E1259" s="254" t="s">
        <v>1</v>
      </c>
      <c r="F1259" s="255" t="s">
        <v>269</v>
      </c>
      <c r="G1259" s="253"/>
      <c r="H1259" s="256">
        <v>78.629999999999995</v>
      </c>
      <c r="I1259" s="257"/>
      <c r="J1259" s="253"/>
      <c r="K1259" s="253"/>
      <c r="L1259" s="258"/>
      <c r="M1259" s="259"/>
      <c r="N1259" s="260"/>
      <c r="O1259" s="260"/>
      <c r="P1259" s="260"/>
      <c r="Q1259" s="260"/>
      <c r="R1259" s="260"/>
      <c r="S1259" s="260"/>
      <c r="T1259" s="261"/>
      <c r="U1259" s="14"/>
      <c r="V1259" s="14"/>
      <c r="W1259" s="14"/>
      <c r="X1259" s="14"/>
      <c r="Y1259" s="14"/>
      <c r="Z1259" s="14"/>
      <c r="AA1259" s="14"/>
      <c r="AB1259" s="14"/>
      <c r="AC1259" s="14"/>
      <c r="AD1259" s="14"/>
      <c r="AE1259" s="14"/>
      <c r="AT1259" s="262" t="s">
        <v>358</v>
      </c>
      <c r="AU1259" s="262" t="s">
        <v>85</v>
      </c>
      <c r="AV1259" s="14" t="s">
        <v>85</v>
      </c>
      <c r="AW1259" s="14" t="s">
        <v>32</v>
      </c>
      <c r="AX1259" s="14" t="s">
        <v>83</v>
      </c>
      <c r="AY1259" s="262" t="s">
        <v>349</v>
      </c>
    </row>
    <row r="1260" s="2" customFormat="1" ht="24.15" customHeight="1">
      <c r="A1260" s="38"/>
      <c r="B1260" s="39"/>
      <c r="C1260" s="228" t="s">
        <v>1753</v>
      </c>
      <c r="D1260" s="228" t="s">
        <v>351</v>
      </c>
      <c r="E1260" s="229" t="s">
        <v>1754</v>
      </c>
      <c r="F1260" s="230" t="s">
        <v>1755</v>
      </c>
      <c r="G1260" s="231" t="s">
        <v>399</v>
      </c>
      <c r="H1260" s="232">
        <v>2.9809999999999999</v>
      </c>
      <c r="I1260" s="233"/>
      <c r="J1260" s="234">
        <f>ROUND(I1260*H1260,2)</f>
        <v>0</v>
      </c>
      <c r="K1260" s="230" t="s">
        <v>355</v>
      </c>
      <c r="L1260" s="44"/>
      <c r="M1260" s="235" t="s">
        <v>1</v>
      </c>
      <c r="N1260" s="236" t="s">
        <v>41</v>
      </c>
      <c r="O1260" s="91"/>
      <c r="P1260" s="237">
        <f>O1260*H1260</f>
        <v>0</v>
      </c>
      <c r="Q1260" s="237">
        <v>0</v>
      </c>
      <c r="R1260" s="237">
        <f>Q1260*H1260</f>
        <v>0</v>
      </c>
      <c r="S1260" s="237">
        <v>0</v>
      </c>
      <c r="T1260" s="238">
        <f>S1260*H1260</f>
        <v>0</v>
      </c>
      <c r="U1260" s="38"/>
      <c r="V1260" s="38"/>
      <c r="W1260" s="38"/>
      <c r="X1260" s="38"/>
      <c r="Y1260" s="38"/>
      <c r="Z1260" s="38"/>
      <c r="AA1260" s="38"/>
      <c r="AB1260" s="38"/>
      <c r="AC1260" s="38"/>
      <c r="AD1260" s="38"/>
      <c r="AE1260" s="38"/>
      <c r="AR1260" s="239" t="s">
        <v>439</v>
      </c>
      <c r="AT1260" s="239" t="s">
        <v>351</v>
      </c>
      <c r="AU1260" s="239" t="s">
        <v>85</v>
      </c>
      <c r="AY1260" s="17" t="s">
        <v>349</v>
      </c>
      <c r="BE1260" s="240">
        <f>IF(N1260="základní",J1260,0)</f>
        <v>0</v>
      </c>
      <c r="BF1260" s="240">
        <f>IF(N1260="snížená",J1260,0)</f>
        <v>0</v>
      </c>
      <c r="BG1260" s="240">
        <f>IF(N1260="zákl. přenesená",J1260,0)</f>
        <v>0</v>
      </c>
      <c r="BH1260" s="240">
        <f>IF(N1260="sníž. přenesená",J1260,0)</f>
        <v>0</v>
      </c>
      <c r="BI1260" s="240">
        <f>IF(N1260="nulová",J1260,0)</f>
        <v>0</v>
      </c>
      <c r="BJ1260" s="17" t="s">
        <v>83</v>
      </c>
      <c r="BK1260" s="240">
        <f>ROUND(I1260*H1260,2)</f>
        <v>0</v>
      </c>
      <c r="BL1260" s="17" t="s">
        <v>439</v>
      </c>
      <c r="BM1260" s="239" t="s">
        <v>1756</v>
      </c>
    </row>
    <row r="1261" s="12" customFormat="1" ht="22.8" customHeight="1">
      <c r="A1261" s="12"/>
      <c r="B1261" s="212"/>
      <c r="C1261" s="213"/>
      <c r="D1261" s="214" t="s">
        <v>75</v>
      </c>
      <c r="E1261" s="226" t="s">
        <v>1757</v>
      </c>
      <c r="F1261" s="226" t="s">
        <v>1758</v>
      </c>
      <c r="G1261" s="213"/>
      <c r="H1261" s="213"/>
      <c r="I1261" s="216"/>
      <c r="J1261" s="227">
        <f>BK1261</f>
        <v>0</v>
      </c>
      <c r="K1261" s="213"/>
      <c r="L1261" s="218"/>
      <c r="M1261" s="219"/>
      <c r="N1261" s="220"/>
      <c r="O1261" s="220"/>
      <c r="P1261" s="221">
        <f>SUM(P1262:P1313)</f>
        <v>0</v>
      </c>
      <c r="Q1261" s="220"/>
      <c r="R1261" s="221">
        <f>SUM(R1262:R1313)</f>
        <v>3.3683070000000002</v>
      </c>
      <c r="S1261" s="220"/>
      <c r="T1261" s="222">
        <f>SUM(T1262:T1313)</f>
        <v>0</v>
      </c>
      <c r="U1261" s="12"/>
      <c r="V1261" s="12"/>
      <c r="W1261" s="12"/>
      <c r="X1261" s="12"/>
      <c r="Y1261" s="12"/>
      <c r="Z1261" s="12"/>
      <c r="AA1261" s="12"/>
      <c r="AB1261" s="12"/>
      <c r="AC1261" s="12"/>
      <c r="AD1261" s="12"/>
      <c r="AE1261" s="12"/>
      <c r="AR1261" s="223" t="s">
        <v>85</v>
      </c>
      <c r="AT1261" s="224" t="s">
        <v>75</v>
      </c>
      <c r="AU1261" s="224" t="s">
        <v>83</v>
      </c>
      <c r="AY1261" s="223" t="s">
        <v>349</v>
      </c>
      <c r="BK1261" s="225">
        <f>SUM(BK1262:BK1313)</f>
        <v>0</v>
      </c>
    </row>
    <row r="1262" s="2" customFormat="1" ht="16.5" customHeight="1">
      <c r="A1262" s="38"/>
      <c r="B1262" s="39"/>
      <c r="C1262" s="228" t="s">
        <v>1759</v>
      </c>
      <c r="D1262" s="228" t="s">
        <v>351</v>
      </c>
      <c r="E1262" s="229" t="s">
        <v>1760</v>
      </c>
      <c r="F1262" s="230" t="s">
        <v>1761</v>
      </c>
      <c r="G1262" s="231" t="s">
        <v>354</v>
      </c>
      <c r="H1262" s="232">
        <v>408.92000000000002</v>
      </c>
      <c r="I1262" s="233"/>
      <c r="J1262" s="234">
        <f>ROUND(I1262*H1262,2)</f>
        <v>0</v>
      </c>
      <c r="K1262" s="230" t="s">
        <v>355</v>
      </c>
      <c r="L1262" s="44"/>
      <c r="M1262" s="235" t="s">
        <v>1</v>
      </c>
      <c r="N1262" s="236" t="s">
        <v>41</v>
      </c>
      <c r="O1262" s="91"/>
      <c r="P1262" s="237">
        <f>O1262*H1262</f>
        <v>0</v>
      </c>
      <c r="Q1262" s="237">
        <v>0</v>
      </c>
      <c r="R1262" s="237">
        <f>Q1262*H1262</f>
        <v>0</v>
      </c>
      <c r="S1262" s="237">
        <v>0</v>
      </c>
      <c r="T1262" s="238">
        <f>S1262*H1262</f>
        <v>0</v>
      </c>
      <c r="U1262" s="38"/>
      <c r="V1262" s="38"/>
      <c r="W1262" s="38"/>
      <c r="X1262" s="38"/>
      <c r="Y1262" s="38"/>
      <c r="Z1262" s="38"/>
      <c r="AA1262" s="38"/>
      <c r="AB1262" s="38"/>
      <c r="AC1262" s="38"/>
      <c r="AD1262" s="38"/>
      <c r="AE1262" s="38"/>
      <c r="AR1262" s="239" t="s">
        <v>439</v>
      </c>
      <c r="AT1262" s="239" t="s">
        <v>351</v>
      </c>
      <c r="AU1262" s="239" t="s">
        <v>85</v>
      </c>
      <c r="AY1262" s="17" t="s">
        <v>349</v>
      </c>
      <c r="BE1262" s="240">
        <f>IF(N1262="základní",J1262,0)</f>
        <v>0</v>
      </c>
      <c r="BF1262" s="240">
        <f>IF(N1262="snížená",J1262,0)</f>
        <v>0</v>
      </c>
      <c r="BG1262" s="240">
        <f>IF(N1262="zákl. přenesená",J1262,0)</f>
        <v>0</v>
      </c>
      <c r="BH1262" s="240">
        <f>IF(N1262="sníž. přenesená",J1262,0)</f>
        <v>0</v>
      </c>
      <c r="BI1262" s="240">
        <f>IF(N1262="nulová",J1262,0)</f>
        <v>0</v>
      </c>
      <c r="BJ1262" s="17" t="s">
        <v>83</v>
      </c>
      <c r="BK1262" s="240">
        <f>ROUND(I1262*H1262,2)</f>
        <v>0</v>
      </c>
      <c r="BL1262" s="17" t="s">
        <v>439</v>
      </c>
      <c r="BM1262" s="239" t="s">
        <v>1762</v>
      </c>
    </row>
    <row r="1263" s="13" customFormat="1">
      <c r="A1263" s="13"/>
      <c r="B1263" s="241"/>
      <c r="C1263" s="242"/>
      <c r="D1263" s="243" t="s">
        <v>358</v>
      </c>
      <c r="E1263" s="244" t="s">
        <v>1</v>
      </c>
      <c r="F1263" s="245" t="s">
        <v>359</v>
      </c>
      <c r="G1263" s="242"/>
      <c r="H1263" s="244" t="s">
        <v>1</v>
      </c>
      <c r="I1263" s="246"/>
      <c r="J1263" s="242"/>
      <c r="K1263" s="242"/>
      <c r="L1263" s="247"/>
      <c r="M1263" s="248"/>
      <c r="N1263" s="249"/>
      <c r="O1263" s="249"/>
      <c r="P1263" s="249"/>
      <c r="Q1263" s="249"/>
      <c r="R1263" s="249"/>
      <c r="S1263" s="249"/>
      <c r="T1263" s="250"/>
      <c r="U1263" s="13"/>
      <c r="V1263" s="13"/>
      <c r="W1263" s="13"/>
      <c r="X1263" s="13"/>
      <c r="Y1263" s="13"/>
      <c r="Z1263" s="13"/>
      <c r="AA1263" s="13"/>
      <c r="AB1263" s="13"/>
      <c r="AC1263" s="13"/>
      <c r="AD1263" s="13"/>
      <c r="AE1263" s="13"/>
      <c r="AT1263" s="251" t="s">
        <v>358</v>
      </c>
      <c r="AU1263" s="251" t="s">
        <v>85</v>
      </c>
      <c r="AV1263" s="13" t="s">
        <v>83</v>
      </c>
      <c r="AW1263" s="13" t="s">
        <v>32</v>
      </c>
      <c r="AX1263" s="13" t="s">
        <v>76</v>
      </c>
      <c r="AY1263" s="251" t="s">
        <v>349</v>
      </c>
    </row>
    <row r="1264" s="13" customFormat="1">
      <c r="A1264" s="13"/>
      <c r="B1264" s="241"/>
      <c r="C1264" s="242"/>
      <c r="D1264" s="243" t="s">
        <v>358</v>
      </c>
      <c r="E1264" s="244" t="s">
        <v>1</v>
      </c>
      <c r="F1264" s="245" t="s">
        <v>580</v>
      </c>
      <c r="G1264" s="242"/>
      <c r="H1264" s="244" t="s">
        <v>1</v>
      </c>
      <c r="I1264" s="246"/>
      <c r="J1264" s="242"/>
      <c r="K1264" s="242"/>
      <c r="L1264" s="247"/>
      <c r="M1264" s="248"/>
      <c r="N1264" s="249"/>
      <c r="O1264" s="249"/>
      <c r="P1264" s="249"/>
      <c r="Q1264" s="249"/>
      <c r="R1264" s="249"/>
      <c r="S1264" s="249"/>
      <c r="T1264" s="250"/>
      <c r="U1264" s="13"/>
      <c r="V1264" s="13"/>
      <c r="W1264" s="13"/>
      <c r="X1264" s="13"/>
      <c r="Y1264" s="13"/>
      <c r="Z1264" s="13"/>
      <c r="AA1264" s="13"/>
      <c r="AB1264" s="13"/>
      <c r="AC1264" s="13"/>
      <c r="AD1264" s="13"/>
      <c r="AE1264" s="13"/>
      <c r="AT1264" s="251" t="s">
        <v>358</v>
      </c>
      <c r="AU1264" s="251" t="s">
        <v>85</v>
      </c>
      <c r="AV1264" s="13" t="s">
        <v>83</v>
      </c>
      <c r="AW1264" s="13" t="s">
        <v>32</v>
      </c>
      <c r="AX1264" s="13" t="s">
        <v>76</v>
      </c>
      <c r="AY1264" s="251" t="s">
        <v>349</v>
      </c>
    </row>
    <row r="1265" s="13" customFormat="1">
      <c r="A1265" s="13"/>
      <c r="B1265" s="241"/>
      <c r="C1265" s="242"/>
      <c r="D1265" s="243" t="s">
        <v>358</v>
      </c>
      <c r="E1265" s="244" t="s">
        <v>1</v>
      </c>
      <c r="F1265" s="245" t="s">
        <v>1763</v>
      </c>
      <c r="G1265" s="242"/>
      <c r="H1265" s="244" t="s">
        <v>1</v>
      </c>
      <c r="I1265" s="246"/>
      <c r="J1265" s="242"/>
      <c r="K1265" s="242"/>
      <c r="L1265" s="247"/>
      <c r="M1265" s="248"/>
      <c r="N1265" s="249"/>
      <c r="O1265" s="249"/>
      <c r="P1265" s="249"/>
      <c r="Q1265" s="249"/>
      <c r="R1265" s="249"/>
      <c r="S1265" s="249"/>
      <c r="T1265" s="250"/>
      <c r="U1265" s="13"/>
      <c r="V1265" s="13"/>
      <c r="W1265" s="13"/>
      <c r="X1265" s="13"/>
      <c r="Y1265" s="13"/>
      <c r="Z1265" s="13"/>
      <c r="AA1265" s="13"/>
      <c r="AB1265" s="13"/>
      <c r="AC1265" s="13"/>
      <c r="AD1265" s="13"/>
      <c r="AE1265" s="13"/>
      <c r="AT1265" s="251" t="s">
        <v>358</v>
      </c>
      <c r="AU1265" s="251" t="s">
        <v>85</v>
      </c>
      <c r="AV1265" s="13" t="s">
        <v>83</v>
      </c>
      <c r="AW1265" s="13" t="s">
        <v>32</v>
      </c>
      <c r="AX1265" s="13" t="s">
        <v>76</v>
      </c>
      <c r="AY1265" s="251" t="s">
        <v>349</v>
      </c>
    </row>
    <row r="1266" s="13" customFormat="1">
      <c r="A1266" s="13"/>
      <c r="B1266" s="241"/>
      <c r="C1266" s="242"/>
      <c r="D1266" s="243" t="s">
        <v>358</v>
      </c>
      <c r="E1266" s="244" t="s">
        <v>1</v>
      </c>
      <c r="F1266" s="245" t="s">
        <v>582</v>
      </c>
      <c r="G1266" s="242"/>
      <c r="H1266" s="244" t="s">
        <v>1</v>
      </c>
      <c r="I1266" s="246"/>
      <c r="J1266" s="242"/>
      <c r="K1266" s="242"/>
      <c r="L1266" s="247"/>
      <c r="M1266" s="248"/>
      <c r="N1266" s="249"/>
      <c r="O1266" s="249"/>
      <c r="P1266" s="249"/>
      <c r="Q1266" s="249"/>
      <c r="R1266" s="249"/>
      <c r="S1266" s="249"/>
      <c r="T1266" s="250"/>
      <c r="U1266" s="13"/>
      <c r="V1266" s="13"/>
      <c r="W1266" s="13"/>
      <c r="X1266" s="13"/>
      <c r="Y1266" s="13"/>
      <c r="Z1266" s="13"/>
      <c r="AA1266" s="13"/>
      <c r="AB1266" s="13"/>
      <c r="AC1266" s="13"/>
      <c r="AD1266" s="13"/>
      <c r="AE1266" s="13"/>
      <c r="AT1266" s="251" t="s">
        <v>358</v>
      </c>
      <c r="AU1266" s="251" t="s">
        <v>85</v>
      </c>
      <c r="AV1266" s="13" t="s">
        <v>83</v>
      </c>
      <c r="AW1266" s="13" t="s">
        <v>32</v>
      </c>
      <c r="AX1266" s="13" t="s">
        <v>76</v>
      </c>
      <c r="AY1266" s="251" t="s">
        <v>349</v>
      </c>
    </row>
    <row r="1267" s="13" customFormat="1">
      <c r="A1267" s="13"/>
      <c r="B1267" s="241"/>
      <c r="C1267" s="242"/>
      <c r="D1267" s="243" t="s">
        <v>358</v>
      </c>
      <c r="E1267" s="244" t="s">
        <v>1</v>
      </c>
      <c r="F1267" s="245" t="s">
        <v>1764</v>
      </c>
      <c r="G1267" s="242"/>
      <c r="H1267" s="244" t="s">
        <v>1</v>
      </c>
      <c r="I1267" s="246"/>
      <c r="J1267" s="242"/>
      <c r="K1267" s="242"/>
      <c r="L1267" s="247"/>
      <c r="M1267" s="248"/>
      <c r="N1267" s="249"/>
      <c r="O1267" s="249"/>
      <c r="P1267" s="249"/>
      <c r="Q1267" s="249"/>
      <c r="R1267" s="249"/>
      <c r="S1267" s="249"/>
      <c r="T1267" s="250"/>
      <c r="U1267" s="13"/>
      <c r="V1267" s="13"/>
      <c r="W1267" s="13"/>
      <c r="X1267" s="13"/>
      <c r="Y1267" s="13"/>
      <c r="Z1267" s="13"/>
      <c r="AA1267" s="13"/>
      <c r="AB1267" s="13"/>
      <c r="AC1267" s="13"/>
      <c r="AD1267" s="13"/>
      <c r="AE1267" s="13"/>
      <c r="AT1267" s="251" t="s">
        <v>358</v>
      </c>
      <c r="AU1267" s="251" t="s">
        <v>85</v>
      </c>
      <c r="AV1267" s="13" t="s">
        <v>83</v>
      </c>
      <c r="AW1267" s="13" t="s">
        <v>32</v>
      </c>
      <c r="AX1267" s="13" t="s">
        <v>76</v>
      </c>
      <c r="AY1267" s="251" t="s">
        <v>349</v>
      </c>
    </row>
    <row r="1268" s="14" customFormat="1">
      <c r="A1268" s="14"/>
      <c r="B1268" s="252"/>
      <c r="C1268" s="253"/>
      <c r="D1268" s="243" t="s">
        <v>358</v>
      </c>
      <c r="E1268" s="254" t="s">
        <v>1</v>
      </c>
      <c r="F1268" s="255" t="s">
        <v>284</v>
      </c>
      <c r="G1268" s="253"/>
      <c r="H1268" s="256">
        <v>408.92000000000002</v>
      </c>
      <c r="I1268" s="257"/>
      <c r="J1268" s="253"/>
      <c r="K1268" s="253"/>
      <c r="L1268" s="258"/>
      <c r="M1268" s="259"/>
      <c r="N1268" s="260"/>
      <c r="O1268" s="260"/>
      <c r="P1268" s="260"/>
      <c r="Q1268" s="260"/>
      <c r="R1268" s="260"/>
      <c r="S1268" s="260"/>
      <c r="T1268" s="261"/>
      <c r="U1268" s="14"/>
      <c r="V1268" s="14"/>
      <c r="W1268" s="14"/>
      <c r="X1268" s="14"/>
      <c r="Y1268" s="14"/>
      <c r="Z1268" s="14"/>
      <c r="AA1268" s="14"/>
      <c r="AB1268" s="14"/>
      <c r="AC1268" s="14"/>
      <c r="AD1268" s="14"/>
      <c r="AE1268" s="14"/>
      <c r="AT1268" s="262" t="s">
        <v>358</v>
      </c>
      <c r="AU1268" s="262" t="s">
        <v>85</v>
      </c>
      <c r="AV1268" s="14" t="s">
        <v>85</v>
      </c>
      <c r="AW1268" s="14" t="s">
        <v>32</v>
      </c>
      <c r="AX1268" s="14" t="s">
        <v>83</v>
      </c>
      <c r="AY1268" s="262" t="s">
        <v>349</v>
      </c>
    </row>
    <row r="1269" s="2" customFormat="1" ht="24.15" customHeight="1">
      <c r="A1269" s="38"/>
      <c r="B1269" s="39"/>
      <c r="C1269" s="228" t="s">
        <v>1765</v>
      </c>
      <c r="D1269" s="228" t="s">
        <v>351</v>
      </c>
      <c r="E1269" s="229" t="s">
        <v>1766</v>
      </c>
      <c r="F1269" s="230" t="s">
        <v>1767</v>
      </c>
      <c r="G1269" s="231" t="s">
        <v>354</v>
      </c>
      <c r="H1269" s="232">
        <v>408.92000000000002</v>
      </c>
      <c r="I1269" s="233"/>
      <c r="J1269" s="234">
        <f>ROUND(I1269*H1269,2)</f>
        <v>0</v>
      </c>
      <c r="K1269" s="230" t="s">
        <v>355</v>
      </c>
      <c r="L1269" s="44"/>
      <c r="M1269" s="235" t="s">
        <v>1</v>
      </c>
      <c r="N1269" s="236" t="s">
        <v>41</v>
      </c>
      <c r="O1269" s="91"/>
      <c r="P1269" s="237">
        <f>O1269*H1269</f>
        <v>0</v>
      </c>
      <c r="Q1269" s="237">
        <v>0.00020000000000000001</v>
      </c>
      <c r="R1269" s="237">
        <f>Q1269*H1269</f>
        <v>0.081784000000000009</v>
      </c>
      <c r="S1269" s="237">
        <v>0</v>
      </c>
      <c r="T1269" s="238">
        <f>S1269*H1269</f>
        <v>0</v>
      </c>
      <c r="U1269" s="38"/>
      <c r="V1269" s="38"/>
      <c r="W1269" s="38"/>
      <c r="X1269" s="38"/>
      <c r="Y1269" s="38"/>
      <c r="Z1269" s="38"/>
      <c r="AA1269" s="38"/>
      <c r="AB1269" s="38"/>
      <c r="AC1269" s="38"/>
      <c r="AD1269" s="38"/>
      <c r="AE1269" s="38"/>
      <c r="AR1269" s="239" t="s">
        <v>439</v>
      </c>
      <c r="AT1269" s="239" t="s">
        <v>351</v>
      </c>
      <c r="AU1269" s="239" t="s">
        <v>85</v>
      </c>
      <c r="AY1269" s="17" t="s">
        <v>349</v>
      </c>
      <c r="BE1269" s="240">
        <f>IF(N1269="základní",J1269,0)</f>
        <v>0</v>
      </c>
      <c r="BF1269" s="240">
        <f>IF(N1269="snížená",J1269,0)</f>
        <v>0</v>
      </c>
      <c r="BG1269" s="240">
        <f>IF(N1269="zákl. přenesená",J1269,0)</f>
        <v>0</v>
      </c>
      <c r="BH1269" s="240">
        <f>IF(N1269="sníž. přenesená",J1269,0)</f>
        <v>0</v>
      </c>
      <c r="BI1269" s="240">
        <f>IF(N1269="nulová",J1269,0)</f>
        <v>0</v>
      </c>
      <c r="BJ1269" s="17" t="s">
        <v>83</v>
      </c>
      <c r="BK1269" s="240">
        <f>ROUND(I1269*H1269,2)</f>
        <v>0</v>
      </c>
      <c r="BL1269" s="17" t="s">
        <v>439</v>
      </c>
      <c r="BM1269" s="239" t="s">
        <v>1768</v>
      </c>
    </row>
    <row r="1270" s="13" customFormat="1">
      <c r="A1270" s="13"/>
      <c r="B1270" s="241"/>
      <c r="C1270" s="242"/>
      <c r="D1270" s="243" t="s">
        <v>358</v>
      </c>
      <c r="E1270" s="244" t="s">
        <v>1</v>
      </c>
      <c r="F1270" s="245" t="s">
        <v>359</v>
      </c>
      <c r="G1270" s="242"/>
      <c r="H1270" s="244" t="s">
        <v>1</v>
      </c>
      <c r="I1270" s="246"/>
      <c r="J1270" s="242"/>
      <c r="K1270" s="242"/>
      <c r="L1270" s="247"/>
      <c r="M1270" s="248"/>
      <c r="N1270" s="249"/>
      <c r="O1270" s="249"/>
      <c r="P1270" s="249"/>
      <c r="Q1270" s="249"/>
      <c r="R1270" s="249"/>
      <c r="S1270" s="249"/>
      <c r="T1270" s="250"/>
      <c r="U1270" s="13"/>
      <c r="V1270" s="13"/>
      <c r="W1270" s="13"/>
      <c r="X1270" s="13"/>
      <c r="Y1270" s="13"/>
      <c r="Z1270" s="13"/>
      <c r="AA1270" s="13"/>
      <c r="AB1270" s="13"/>
      <c r="AC1270" s="13"/>
      <c r="AD1270" s="13"/>
      <c r="AE1270" s="13"/>
      <c r="AT1270" s="251" t="s">
        <v>358</v>
      </c>
      <c r="AU1270" s="251" t="s">
        <v>85</v>
      </c>
      <c r="AV1270" s="13" t="s">
        <v>83</v>
      </c>
      <c r="AW1270" s="13" t="s">
        <v>32</v>
      </c>
      <c r="AX1270" s="13" t="s">
        <v>76</v>
      </c>
      <c r="AY1270" s="251" t="s">
        <v>349</v>
      </c>
    </row>
    <row r="1271" s="13" customFormat="1">
      <c r="A1271" s="13"/>
      <c r="B1271" s="241"/>
      <c r="C1271" s="242"/>
      <c r="D1271" s="243" t="s">
        <v>358</v>
      </c>
      <c r="E1271" s="244" t="s">
        <v>1</v>
      </c>
      <c r="F1271" s="245" t="s">
        <v>580</v>
      </c>
      <c r="G1271" s="242"/>
      <c r="H1271" s="244" t="s">
        <v>1</v>
      </c>
      <c r="I1271" s="246"/>
      <c r="J1271" s="242"/>
      <c r="K1271" s="242"/>
      <c r="L1271" s="247"/>
      <c r="M1271" s="248"/>
      <c r="N1271" s="249"/>
      <c r="O1271" s="249"/>
      <c r="P1271" s="249"/>
      <c r="Q1271" s="249"/>
      <c r="R1271" s="249"/>
      <c r="S1271" s="249"/>
      <c r="T1271" s="250"/>
      <c r="U1271" s="13"/>
      <c r="V1271" s="13"/>
      <c r="W1271" s="13"/>
      <c r="X1271" s="13"/>
      <c r="Y1271" s="13"/>
      <c r="Z1271" s="13"/>
      <c r="AA1271" s="13"/>
      <c r="AB1271" s="13"/>
      <c r="AC1271" s="13"/>
      <c r="AD1271" s="13"/>
      <c r="AE1271" s="13"/>
      <c r="AT1271" s="251" t="s">
        <v>358</v>
      </c>
      <c r="AU1271" s="251" t="s">
        <v>85</v>
      </c>
      <c r="AV1271" s="13" t="s">
        <v>83</v>
      </c>
      <c r="AW1271" s="13" t="s">
        <v>32</v>
      </c>
      <c r="AX1271" s="13" t="s">
        <v>76</v>
      </c>
      <c r="AY1271" s="251" t="s">
        <v>349</v>
      </c>
    </row>
    <row r="1272" s="13" customFormat="1">
      <c r="A1272" s="13"/>
      <c r="B1272" s="241"/>
      <c r="C1272" s="242"/>
      <c r="D1272" s="243" t="s">
        <v>358</v>
      </c>
      <c r="E1272" s="244" t="s">
        <v>1</v>
      </c>
      <c r="F1272" s="245" t="s">
        <v>1763</v>
      </c>
      <c r="G1272" s="242"/>
      <c r="H1272" s="244" t="s">
        <v>1</v>
      </c>
      <c r="I1272" s="246"/>
      <c r="J1272" s="242"/>
      <c r="K1272" s="242"/>
      <c r="L1272" s="247"/>
      <c r="M1272" s="248"/>
      <c r="N1272" s="249"/>
      <c r="O1272" s="249"/>
      <c r="P1272" s="249"/>
      <c r="Q1272" s="249"/>
      <c r="R1272" s="249"/>
      <c r="S1272" s="249"/>
      <c r="T1272" s="250"/>
      <c r="U1272" s="13"/>
      <c r="V1272" s="13"/>
      <c r="W1272" s="13"/>
      <c r="X1272" s="13"/>
      <c r="Y1272" s="13"/>
      <c r="Z1272" s="13"/>
      <c r="AA1272" s="13"/>
      <c r="AB1272" s="13"/>
      <c r="AC1272" s="13"/>
      <c r="AD1272" s="13"/>
      <c r="AE1272" s="13"/>
      <c r="AT1272" s="251" t="s">
        <v>358</v>
      </c>
      <c r="AU1272" s="251" t="s">
        <v>85</v>
      </c>
      <c r="AV1272" s="13" t="s">
        <v>83</v>
      </c>
      <c r="AW1272" s="13" t="s">
        <v>32</v>
      </c>
      <c r="AX1272" s="13" t="s">
        <v>76</v>
      </c>
      <c r="AY1272" s="251" t="s">
        <v>349</v>
      </c>
    </row>
    <row r="1273" s="13" customFormat="1">
      <c r="A1273" s="13"/>
      <c r="B1273" s="241"/>
      <c r="C1273" s="242"/>
      <c r="D1273" s="243" t="s">
        <v>358</v>
      </c>
      <c r="E1273" s="244" t="s">
        <v>1</v>
      </c>
      <c r="F1273" s="245" t="s">
        <v>582</v>
      </c>
      <c r="G1273" s="242"/>
      <c r="H1273" s="244" t="s">
        <v>1</v>
      </c>
      <c r="I1273" s="246"/>
      <c r="J1273" s="242"/>
      <c r="K1273" s="242"/>
      <c r="L1273" s="247"/>
      <c r="M1273" s="248"/>
      <c r="N1273" s="249"/>
      <c r="O1273" s="249"/>
      <c r="P1273" s="249"/>
      <c r="Q1273" s="249"/>
      <c r="R1273" s="249"/>
      <c r="S1273" s="249"/>
      <c r="T1273" s="250"/>
      <c r="U1273" s="13"/>
      <c r="V1273" s="13"/>
      <c r="W1273" s="13"/>
      <c r="X1273" s="13"/>
      <c r="Y1273" s="13"/>
      <c r="Z1273" s="13"/>
      <c r="AA1273" s="13"/>
      <c r="AB1273" s="13"/>
      <c r="AC1273" s="13"/>
      <c r="AD1273" s="13"/>
      <c r="AE1273" s="13"/>
      <c r="AT1273" s="251" t="s">
        <v>358</v>
      </c>
      <c r="AU1273" s="251" t="s">
        <v>85</v>
      </c>
      <c r="AV1273" s="13" t="s">
        <v>83</v>
      </c>
      <c r="AW1273" s="13" t="s">
        <v>32</v>
      </c>
      <c r="AX1273" s="13" t="s">
        <v>76</v>
      </c>
      <c r="AY1273" s="251" t="s">
        <v>349</v>
      </c>
    </row>
    <row r="1274" s="13" customFormat="1">
      <c r="A1274" s="13"/>
      <c r="B1274" s="241"/>
      <c r="C1274" s="242"/>
      <c r="D1274" s="243" t="s">
        <v>358</v>
      </c>
      <c r="E1274" s="244" t="s">
        <v>1</v>
      </c>
      <c r="F1274" s="245" t="s">
        <v>1764</v>
      </c>
      <c r="G1274" s="242"/>
      <c r="H1274" s="244" t="s">
        <v>1</v>
      </c>
      <c r="I1274" s="246"/>
      <c r="J1274" s="242"/>
      <c r="K1274" s="242"/>
      <c r="L1274" s="247"/>
      <c r="M1274" s="248"/>
      <c r="N1274" s="249"/>
      <c r="O1274" s="249"/>
      <c r="P1274" s="249"/>
      <c r="Q1274" s="249"/>
      <c r="R1274" s="249"/>
      <c r="S1274" s="249"/>
      <c r="T1274" s="250"/>
      <c r="U1274" s="13"/>
      <c r="V1274" s="13"/>
      <c r="W1274" s="13"/>
      <c r="X1274" s="13"/>
      <c r="Y1274" s="13"/>
      <c r="Z1274" s="13"/>
      <c r="AA1274" s="13"/>
      <c r="AB1274" s="13"/>
      <c r="AC1274" s="13"/>
      <c r="AD1274" s="13"/>
      <c r="AE1274" s="13"/>
      <c r="AT1274" s="251" t="s">
        <v>358</v>
      </c>
      <c r="AU1274" s="251" t="s">
        <v>85</v>
      </c>
      <c r="AV1274" s="13" t="s">
        <v>83</v>
      </c>
      <c r="AW1274" s="13" t="s">
        <v>32</v>
      </c>
      <c r="AX1274" s="13" t="s">
        <v>76</v>
      </c>
      <c r="AY1274" s="251" t="s">
        <v>349</v>
      </c>
    </row>
    <row r="1275" s="14" customFormat="1">
      <c r="A1275" s="14"/>
      <c r="B1275" s="252"/>
      <c r="C1275" s="253"/>
      <c r="D1275" s="243" t="s">
        <v>358</v>
      </c>
      <c r="E1275" s="254" t="s">
        <v>1</v>
      </c>
      <c r="F1275" s="255" t="s">
        <v>284</v>
      </c>
      <c r="G1275" s="253"/>
      <c r="H1275" s="256">
        <v>408.92000000000002</v>
      </c>
      <c r="I1275" s="257"/>
      <c r="J1275" s="253"/>
      <c r="K1275" s="253"/>
      <c r="L1275" s="258"/>
      <c r="M1275" s="259"/>
      <c r="N1275" s="260"/>
      <c r="O1275" s="260"/>
      <c r="P1275" s="260"/>
      <c r="Q1275" s="260"/>
      <c r="R1275" s="260"/>
      <c r="S1275" s="260"/>
      <c r="T1275" s="261"/>
      <c r="U1275" s="14"/>
      <c r="V1275" s="14"/>
      <c r="W1275" s="14"/>
      <c r="X1275" s="14"/>
      <c r="Y1275" s="14"/>
      <c r="Z1275" s="14"/>
      <c r="AA1275" s="14"/>
      <c r="AB1275" s="14"/>
      <c r="AC1275" s="14"/>
      <c r="AD1275" s="14"/>
      <c r="AE1275" s="14"/>
      <c r="AT1275" s="262" t="s">
        <v>358</v>
      </c>
      <c r="AU1275" s="262" t="s">
        <v>85</v>
      </c>
      <c r="AV1275" s="14" t="s">
        <v>85</v>
      </c>
      <c r="AW1275" s="14" t="s">
        <v>32</v>
      </c>
      <c r="AX1275" s="14" t="s">
        <v>83</v>
      </c>
      <c r="AY1275" s="262" t="s">
        <v>349</v>
      </c>
    </row>
    <row r="1276" s="2" customFormat="1" ht="33" customHeight="1">
      <c r="A1276" s="38"/>
      <c r="B1276" s="39"/>
      <c r="C1276" s="228" t="s">
        <v>1769</v>
      </c>
      <c r="D1276" s="228" t="s">
        <v>351</v>
      </c>
      <c r="E1276" s="229" t="s">
        <v>1770</v>
      </c>
      <c r="F1276" s="230" t="s">
        <v>1771</v>
      </c>
      <c r="G1276" s="231" t="s">
        <v>354</v>
      </c>
      <c r="H1276" s="232">
        <v>408.92000000000002</v>
      </c>
      <c r="I1276" s="233"/>
      <c r="J1276" s="234">
        <f>ROUND(I1276*H1276,2)</f>
        <v>0</v>
      </c>
      <c r="K1276" s="230" t="s">
        <v>355</v>
      </c>
      <c r="L1276" s="44"/>
      <c r="M1276" s="235" t="s">
        <v>1</v>
      </c>
      <c r="N1276" s="236" t="s">
        <v>41</v>
      </c>
      <c r="O1276" s="91"/>
      <c r="P1276" s="237">
        <f>O1276*H1276</f>
        <v>0</v>
      </c>
      <c r="Q1276" s="237">
        <v>0.0044999999999999997</v>
      </c>
      <c r="R1276" s="237">
        <f>Q1276*H1276</f>
        <v>1.8401399999999999</v>
      </c>
      <c r="S1276" s="237">
        <v>0</v>
      </c>
      <c r="T1276" s="238">
        <f>S1276*H1276</f>
        <v>0</v>
      </c>
      <c r="U1276" s="38"/>
      <c r="V1276" s="38"/>
      <c r="W1276" s="38"/>
      <c r="X1276" s="38"/>
      <c r="Y1276" s="38"/>
      <c r="Z1276" s="38"/>
      <c r="AA1276" s="38"/>
      <c r="AB1276" s="38"/>
      <c r="AC1276" s="38"/>
      <c r="AD1276" s="38"/>
      <c r="AE1276" s="38"/>
      <c r="AR1276" s="239" t="s">
        <v>439</v>
      </c>
      <c r="AT1276" s="239" t="s">
        <v>351</v>
      </c>
      <c r="AU1276" s="239" t="s">
        <v>85</v>
      </c>
      <c r="AY1276" s="17" t="s">
        <v>349</v>
      </c>
      <c r="BE1276" s="240">
        <f>IF(N1276="základní",J1276,0)</f>
        <v>0</v>
      </c>
      <c r="BF1276" s="240">
        <f>IF(N1276="snížená",J1276,0)</f>
        <v>0</v>
      </c>
      <c r="BG1276" s="240">
        <f>IF(N1276="zákl. přenesená",J1276,0)</f>
        <v>0</v>
      </c>
      <c r="BH1276" s="240">
        <f>IF(N1276="sníž. přenesená",J1276,0)</f>
        <v>0</v>
      </c>
      <c r="BI1276" s="240">
        <f>IF(N1276="nulová",J1276,0)</f>
        <v>0</v>
      </c>
      <c r="BJ1276" s="17" t="s">
        <v>83</v>
      </c>
      <c r="BK1276" s="240">
        <f>ROUND(I1276*H1276,2)</f>
        <v>0</v>
      </c>
      <c r="BL1276" s="17" t="s">
        <v>439</v>
      </c>
      <c r="BM1276" s="239" t="s">
        <v>1772</v>
      </c>
    </row>
    <row r="1277" s="13" customFormat="1">
      <c r="A1277" s="13"/>
      <c r="B1277" s="241"/>
      <c r="C1277" s="242"/>
      <c r="D1277" s="243" t="s">
        <v>358</v>
      </c>
      <c r="E1277" s="244" t="s">
        <v>1</v>
      </c>
      <c r="F1277" s="245" t="s">
        <v>359</v>
      </c>
      <c r="G1277" s="242"/>
      <c r="H1277" s="244" t="s">
        <v>1</v>
      </c>
      <c r="I1277" s="246"/>
      <c r="J1277" s="242"/>
      <c r="K1277" s="242"/>
      <c r="L1277" s="247"/>
      <c r="M1277" s="248"/>
      <c r="N1277" s="249"/>
      <c r="O1277" s="249"/>
      <c r="P1277" s="249"/>
      <c r="Q1277" s="249"/>
      <c r="R1277" s="249"/>
      <c r="S1277" s="249"/>
      <c r="T1277" s="250"/>
      <c r="U1277" s="13"/>
      <c r="V1277" s="13"/>
      <c r="W1277" s="13"/>
      <c r="X1277" s="13"/>
      <c r="Y1277" s="13"/>
      <c r="Z1277" s="13"/>
      <c r="AA1277" s="13"/>
      <c r="AB1277" s="13"/>
      <c r="AC1277" s="13"/>
      <c r="AD1277" s="13"/>
      <c r="AE1277" s="13"/>
      <c r="AT1277" s="251" t="s">
        <v>358</v>
      </c>
      <c r="AU1277" s="251" t="s">
        <v>85</v>
      </c>
      <c r="AV1277" s="13" t="s">
        <v>83</v>
      </c>
      <c r="AW1277" s="13" t="s">
        <v>32</v>
      </c>
      <c r="AX1277" s="13" t="s">
        <v>76</v>
      </c>
      <c r="AY1277" s="251" t="s">
        <v>349</v>
      </c>
    </row>
    <row r="1278" s="13" customFormat="1">
      <c r="A1278" s="13"/>
      <c r="B1278" s="241"/>
      <c r="C1278" s="242"/>
      <c r="D1278" s="243" t="s">
        <v>358</v>
      </c>
      <c r="E1278" s="244" t="s">
        <v>1</v>
      </c>
      <c r="F1278" s="245" t="s">
        <v>580</v>
      </c>
      <c r="G1278" s="242"/>
      <c r="H1278" s="244" t="s">
        <v>1</v>
      </c>
      <c r="I1278" s="246"/>
      <c r="J1278" s="242"/>
      <c r="K1278" s="242"/>
      <c r="L1278" s="247"/>
      <c r="M1278" s="248"/>
      <c r="N1278" s="249"/>
      <c r="O1278" s="249"/>
      <c r="P1278" s="249"/>
      <c r="Q1278" s="249"/>
      <c r="R1278" s="249"/>
      <c r="S1278" s="249"/>
      <c r="T1278" s="250"/>
      <c r="U1278" s="13"/>
      <c r="V1278" s="13"/>
      <c r="W1278" s="13"/>
      <c r="X1278" s="13"/>
      <c r="Y1278" s="13"/>
      <c r="Z1278" s="13"/>
      <c r="AA1278" s="13"/>
      <c r="AB1278" s="13"/>
      <c r="AC1278" s="13"/>
      <c r="AD1278" s="13"/>
      <c r="AE1278" s="13"/>
      <c r="AT1278" s="251" t="s">
        <v>358</v>
      </c>
      <c r="AU1278" s="251" t="s">
        <v>85</v>
      </c>
      <c r="AV1278" s="13" t="s">
        <v>83</v>
      </c>
      <c r="AW1278" s="13" t="s">
        <v>32</v>
      </c>
      <c r="AX1278" s="13" t="s">
        <v>76</v>
      </c>
      <c r="AY1278" s="251" t="s">
        <v>349</v>
      </c>
    </row>
    <row r="1279" s="13" customFormat="1">
      <c r="A1279" s="13"/>
      <c r="B1279" s="241"/>
      <c r="C1279" s="242"/>
      <c r="D1279" s="243" t="s">
        <v>358</v>
      </c>
      <c r="E1279" s="244" t="s">
        <v>1</v>
      </c>
      <c r="F1279" s="245" t="s">
        <v>1763</v>
      </c>
      <c r="G1279" s="242"/>
      <c r="H1279" s="244" t="s">
        <v>1</v>
      </c>
      <c r="I1279" s="246"/>
      <c r="J1279" s="242"/>
      <c r="K1279" s="242"/>
      <c r="L1279" s="247"/>
      <c r="M1279" s="248"/>
      <c r="N1279" s="249"/>
      <c r="O1279" s="249"/>
      <c r="P1279" s="249"/>
      <c r="Q1279" s="249"/>
      <c r="R1279" s="249"/>
      <c r="S1279" s="249"/>
      <c r="T1279" s="250"/>
      <c r="U1279" s="13"/>
      <c r="V1279" s="13"/>
      <c r="W1279" s="13"/>
      <c r="X1279" s="13"/>
      <c r="Y1279" s="13"/>
      <c r="Z1279" s="13"/>
      <c r="AA1279" s="13"/>
      <c r="AB1279" s="13"/>
      <c r="AC1279" s="13"/>
      <c r="AD1279" s="13"/>
      <c r="AE1279" s="13"/>
      <c r="AT1279" s="251" t="s">
        <v>358</v>
      </c>
      <c r="AU1279" s="251" t="s">
        <v>85</v>
      </c>
      <c r="AV1279" s="13" t="s">
        <v>83</v>
      </c>
      <c r="AW1279" s="13" t="s">
        <v>32</v>
      </c>
      <c r="AX1279" s="13" t="s">
        <v>76</v>
      </c>
      <c r="AY1279" s="251" t="s">
        <v>349</v>
      </c>
    </row>
    <row r="1280" s="13" customFormat="1">
      <c r="A1280" s="13"/>
      <c r="B1280" s="241"/>
      <c r="C1280" s="242"/>
      <c r="D1280" s="243" t="s">
        <v>358</v>
      </c>
      <c r="E1280" s="244" t="s">
        <v>1</v>
      </c>
      <c r="F1280" s="245" t="s">
        <v>582</v>
      </c>
      <c r="G1280" s="242"/>
      <c r="H1280" s="244" t="s">
        <v>1</v>
      </c>
      <c r="I1280" s="246"/>
      <c r="J1280" s="242"/>
      <c r="K1280" s="242"/>
      <c r="L1280" s="247"/>
      <c r="M1280" s="248"/>
      <c r="N1280" s="249"/>
      <c r="O1280" s="249"/>
      <c r="P1280" s="249"/>
      <c r="Q1280" s="249"/>
      <c r="R1280" s="249"/>
      <c r="S1280" s="249"/>
      <c r="T1280" s="250"/>
      <c r="U1280" s="13"/>
      <c r="V1280" s="13"/>
      <c r="W1280" s="13"/>
      <c r="X1280" s="13"/>
      <c r="Y1280" s="13"/>
      <c r="Z1280" s="13"/>
      <c r="AA1280" s="13"/>
      <c r="AB1280" s="13"/>
      <c r="AC1280" s="13"/>
      <c r="AD1280" s="13"/>
      <c r="AE1280" s="13"/>
      <c r="AT1280" s="251" t="s">
        <v>358</v>
      </c>
      <c r="AU1280" s="251" t="s">
        <v>85</v>
      </c>
      <c r="AV1280" s="13" t="s">
        <v>83</v>
      </c>
      <c r="AW1280" s="13" t="s">
        <v>32</v>
      </c>
      <c r="AX1280" s="13" t="s">
        <v>76</v>
      </c>
      <c r="AY1280" s="251" t="s">
        <v>349</v>
      </c>
    </row>
    <row r="1281" s="13" customFormat="1">
      <c r="A1281" s="13"/>
      <c r="B1281" s="241"/>
      <c r="C1281" s="242"/>
      <c r="D1281" s="243" t="s">
        <v>358</v>
      </c>
      <c r="E1281" s="244" t="s">
        <v>1</v>
      </c>
      <c r="F1281" s="245" t="s">
        <v>1764</v>
      </c>
      <c r="G1281" s="242"/>
      <c r="H1281" s="244" t="s">
        <v>1</v>
      </c>
      <c r="I1281" s="246"/>
      <c r="J1281" s="242"/>
      <c r="K1281" s="242"/>
      <c r="L1281" s="247"/>
      <c r="M1281" s="248"/>
      <c r="N1281" s="249"/>
      <c r="O1281" s="249"/>
      <c r="P1281" s="249"/>
      <c r="Q1281" s="249"/>
      <c r="R1281" s="249"/>
      <c r="S1281" s="249"/>
      <c r="T1281" s="250"/>
      <c r="U1281" s="13"/>
      <c r="V1281" s="13"/>
      <c r="W1281" s="13"/>
      <c r="X1281" s="13"/>
      <c r="Y1281" s="13"/>
      <c r="Z1281" s="13"/>
      <c r="AA1281" s="13"/>
      <c r="AB1281" s="13"/>
      <c r="AC1281" s="13"/>
      <c r="AD1281" s="13"/>
      <c r="AE1281" s="13"/>
      <c r="AT1281" s="251" t="s">
        <v>358</v>
      </c>
      <c r="AU1281" s="251" t="s">
        <v>85</v>
      </c>
      <c r="AV1281" s="13" t="s">
        <v>83</v>
      </c>
      <c r="AW1281" s="13" t="s">
        <v>32</v>
      </c>
      <c r="AX1281" s="13" t="s">
        <v>76</v>
      </c>
      <c r="AY1281" s="251" t="s">
        <v>349</v>
      </c>
    </row>
    <row r="1282" s="14" customFormat="1">
      <c r="A1282" s="14"/>
      <c r="B1282" s="252"/>
      <c r="C1282" s="253"/>
      <c r="D1282" s="243" t="s">
        <v>358</v>
      </c>
      <c r="E1282" s="254" t="s">
        <v>1</v>
      </c>
      <c r="F1282" s="255" t="s">
        <v>284</v>
      </c>
      <c r="G1282" s="253"/>
      <c r="H1282" s="256">
        <v>408.92000000000002</v>
      </c>
      <c r="I1282" s="257"/>
      <c r="J1282" s="253"/>
      <c r="K1282" s="253"/>
      <c r="L1282" s="258"/>
      <c r="M1282" s="259"/>
      <c r="N1282" s="260"/>
      <c r="O1282" s="260"/>
      <c r="P1282" s="260"/>
      <c r="Q1282" s="260"/>
      <c r="R1282" s="260"/>
      <c r="S1282" s="260"/>
      <c r="T1282" s="261"/>
      <c r="U1282" s="14"/>
      <c r="V1282" s="14"/>
      <c r="W1282" s="14"/>
      <c r="X1282" s="14"/>
      <c r="Y1282" s="14"/>
      <c r="Z1282" s="14"/>
      <c r="AA1282" s="14"/>
      <c r="AB1282" s="14"/>
      <c r="AC1282" s="14"/>
      <c r="AD1282" s="14"/>
      <c r="AE1282" s="14"/>
      <c r="AT1282" s="262" t="s">
        <v>358</v>
      </c>
      <c r="AU1282" s="262" t="s">
        <v>85</v>
      </c>
      <c r="AV1282" s="14" t="s">
        <v>85</v>
      </c>
      <c r="AW1282" s="14" t="s">
        <v>32</v>
      </c>
      <c r="AX1282" s="14" t="s">
        <v>83</v>
      </c>
      <c r="AY1282" s="262" t="s">
        <v>349</v>
      </c>
    </row>
    <row r="1283" s="2" customFormat="1" ht="16.5" customHeight="1">
      <c r="A1283" s="38"/>
      <c r="B1283" s="39"/>
      <c r="C1283" s="228" t="s">
        <v>1773</v>
      </c>
      <c r="D1283" s="228" t="s">
        <v>351</v>
      </c>
      <c r="E1283" s="229" t="s">
        <v>1774</v>
      </c>
      <c r="F1283" s="230" t="s">
        <v>1775</v>
      </c>
      <c r="G1283" s="231" t="s">
        <v>354</v>
      </c>
      <c r="H1283" s="232">
        <v>408.92000000000002</v>
      </c>
      <c r="I1283" s="233"/>
      <c r="J1283" s="234">
        <f>ROUND(I1283*H1283,2)</f>
        <v>0</v>
      </c>
      <c r="K1283" s="230" t="s">
        <v>355</v>
      </c>
      <c r="L1283" s="44"/>
      <c r="M1283" s="235" t="s">
        <v>1</v>
      </c>
      <c r="N1283" s="236" t="s">
        <v>41</v>
      </c>
      <c r="O1283" s="91"/>
      <c r="P1283" s="237">
        <f>O1283*H1283</f>
        <v>0</v>
      </c>
      <c r="Q1283" s="237">
        <v>0.00029999999999999997</v>
      </c>
      <c r="R1283" s="237">
        <f>Q1283*H1283</f>
        <v>0.12267599999999999</v>
      </c>
      <c r="S1283" s="237">
        <v>0</v>
      </c>
      <c r="T1283" s="238">
        <f>S1283*H1283</f>
        <v>0</v>
      </c>
      <c r="U1283" s="38"/>
      <c r="V1283" s="38"/>
      <c r="W1283" s="38"/>
      <c r="X1283" s="38"/>
      <c r="Y1283" s="38"/>
      <c r="Z1283" s="38"/>
      <c r="AA1283" s="38"/>
      <c r="AB1283" s="38"/>
      <c r="AC1283" s="38"/>
      <c r="AD1283" s="38"/>
      <c r="AE1283" s="38"/>
      <c r="AR1283" s="239" t="s">
        <v>439</v>
      </c>
      <c r="AT1283" s="239" t="s">
        <v>351</v>
      </c>
      <c r="AU1283" s="239" t="s">
        <v>85</v>
      </c>
      <c r="AY1283" s="17" t="s">
        <v>349</v>
      </c>
      <c r="BE1283" s="240">
        <f>IF(N1283="základní",J1283,0)</f>
        <v>0</v>
      </c>
      <c r="BF1283" s="240">
        <f>IF(N1283="snížená",J1283,0)</f>
        <v>0</v>
      </c>
      <c r="BG1283" s="240">
        <f>IF(N1283="zákl. přenesená",J1283,0)</f>
        <v>0</v>
      </c>
      <c r="BH1283" s="240">
        <f>IF(N1283="sníž. přenesená",J1283,0)</f>
        <v>0</v>
      </c>
      <c r="BI1283" s="240">
        <f>IF(N1283="nulová",J1283,0)</f>
        <v>0</v>
      </c>
      <c r="BJ1283" s="17" t="s">
        <v>83</v>
      </c>
      <c r="BK1283" s="240">
        <f>ROUND(I1283*H1283,2)</f>
        <v>0</v>
      </c>
      <c r="BL1283" s="17" t="s">
        <v>439</v>
      </c>
      <c r="BM1283" s="239" t="s">
        <v>1776</v>
      </c>
    </row>
    <row r="1284" s="13" customFormat="1">
      <c r="A1284" s="13"/>
      <c r="B1284" s="241"/>
      <c r="C1284" s="242"/>
      <c r="D1284" s="243" t="s">
        <v>358</v>
      </c>
      <c r="E1284" s="244" t="s">
        <v>1</v>
      </c>
      <c r="F1284" s="245" t="s">
        <v>359</v>
      </c>
      <c r="G1284" s="242"/>
      <c r="H1284" s="244" t="s">
        <v>1</v>
      </c>
      <c r="I1284" s="246"/>
      <c r="J1284" s="242"/>
      <c r="K1284" s="242"/>
      <c r="L1284" s="247"/>
      <c r="M1284" s="248"/>
      <c r="N1284" s="249"/>
      <c r="O1284" s="249"/>
      <c r="P1284" s="249"/>
      <c r="Q1284" s="249"/>
      <c r="R1284" s="249"/>
      <c r="S1284" s="249"/>
      <c r="T1284" s="250"/>
      <c r="U1284" s="13"/>
      <c r="V1284" s="13"/>
      <c r="W1284" s="13"/>
      <c r="X1284" s="13"/>
      <c r="Y1284" s="13"/>
      <c r="Z1284" s="13"/>
      <c r="AA1284" s="13"/>
      <c r="AB1284" s="13"/>
      <c r="AC1284" s="13"/>
      <c r="AD1284" s="13"/>
      <c r="AE1284" s="13"/>
      <c r="AT1284" s="251" t="s">
        <v>358</v>
      </c>
      <c r="AU1284" s="251" t="s">
        <v>85</v>
      </c>
      <c r="AV1284" s="13" t="s">
        <v>83</v>
      </c>
      <c r="AW1284" s="13" t="s">
        <v>32</v>
      </c>
      <c r="AX1284" s="13" t="s">
        <v>76</v>
      </c>
      <c r="AY1284" s="251" t="s">
        <v>349</v>
      </c>
    </row>
    <row r="1285" s="13" customFormat="1">
      <c r="A1285" s="13"/>
      <c r="B1285" s="241"/>
      <c r="C1285" s="242"/>
      <c r="D1285" s="243" t="s">
        <v>358</v>
      </c>
      <c r="E1285" s="244" t="s">
        <v>1</v>
      </c>
      <c r="F1285" s="245" t="s">
        <v>580</v>
      </c>
      <c r="G1285" s="242"/>
      <c r="H1285" s="244" t="s">
        <v>1</v>
      </c>
      <c r="I1285" s="246"/>
      <c r="J1285" s="242"/>
      <c r="K1285" s="242"/>
      <c r="L1285" s="247"/>
      <c r="M1285" s="248"/>
      <c r="N1285" s="249"/>
      <c r="O1285" s="249"/>
      <c r="P1285" s="249"/>
      <c r="Q1285" s="249"/>
      <c r="R1285" s="249"/>
      <c r="S1285" s="249"/>
      <c r="T1285" s="250"/>
      <c r="U1285" s="13"/>
      <c r="V1285" s="13"/>
      <c r="W1285" s="13"/>
      <c r="X1285" s="13"/>
      <c r="Y1285" s="13"/>
      <c r="Z1285" s="13"/>
      <c r="AA1285" s="13"/>
      <c r="AB1285" s="13"/>
      <c r="AC1285" s="13"/>
      <c r="AD1285" s="13"/>
      <c r="AE1285" s="13"/>
      <c r="AT1285" s="251" t="s">
        <v>358</v>
      </c>
      <c r="AU1285" s="251" t="s">
        <v>85</v>
      </c>
      <c r="AV1285" s="13" t="s">
        <v>83</v>
      </c>
      <c r="AW1285" s="13" t="s">
        <v>32</v>
      </c>
      <c r="AX1285" s="13" t="s">
        <v>76</v>
      </c>
      <c r="AY1285" s="251" t="s">
        <v>349</v>
      </c>
    </row>
    <row r="1286" s="13" customFormat="1">
      <c r="A1286" s="13"/>
      <c r="B1286" s="241"/>
      <c r="C1286" s="242"/>
      <c r="D1286" s="243" t="s">
        <v>358</v>
      </c>
      <c r="E1286" s="244" t="s">
        <v>1</v>
      </c>
      <c r="F1286" s="245" t="s">
        <v>1763</v>
      </c>
      <c r="G1286" s="242"/>
      <c r="H1286" s="244" t="s">
        <v>1</v>
      </c>
      <c r="I1286" s="246"/>
      <c r="J1286" s="242"/>
      <c r="K1286" s="242"/>
      <c r="L1286" s="247"/>
      <c r="M1286" s="248"/>
      <c r="N1286" s="249"/>
      <c r="O1286" s="249"/>
      <c r="P1286" s="249"/>
      <c r="Q1286" s="249"/>
      <c r="R1286" s="249"/>
      <c r="S1286" s="249"/>
      <c r="T1286" s="250"/>
      <c r="U1286" s="13"/>
      <c r="V1286" s="13"/>
      <c r="W1286" s="13"/>
      <c r="X1286" s="13"/>
      <c r="Y1286" s="13"/>
      <c r="Z1286" s="13"/>
      <c r="AA1286" s="13"/>
      <c r="AB1286" s="13"/>
      <c r="AC1286" s="13"/>
      <c r="AD1286" s="13"/>
      <c r="AE1286" s="13"/>
      <c r="AT1286" s="251" t="s">
        <v>358</v>
      </c>
      <c r="AU1286" s="251" t="s">
        <v>85</v>
      </c>
      <c r="AV1286" s="13" t="s">
        <v>83</v>
      </c>
      <c r="AW1286" s="13" t="s">
        <v>32</v>
      </c>
      <c r="AX1286" s="13" t="s">
        <v>76</v>
      </c>
      <c r="AY1286" s="251" t="s">
        <v>349</v>
      </c>
    </row>
    <row r="1287" s="13" customFormat="1">
      <c r="A1287" s="13"/>
      <c r="B1287" s="241"/>
      <c r="C1287" s="242"/>
      <c r="D1287" s="243" t="s">
        <v>358</v>
      </c>
      <c r="E1287" s="244" t="s">
        <v>1</v>
      </c>
      <c r="F1287" s="245" t="s">
        <v>582</v>
      </c>
      <c r="G1287" s="242"/>
      <c r="H1287" s="244" t="s">
        <v>1</v>
      </c>
      <c r="I1287" s="246"/>
      <c r="J1287" s="242"/>
      <c r="K1287" s="242"/>
      <c r="L1287" s="247"/>
      <c r="M1287" s="248"/>
      <c r="N1287" s="249"/>
      <c r="O1287" s="249"/>
      <c r="P1287" s="249"/>
      <c r="Q1287" s="249"/>
      <c r="R1287" s="249"/>
      <c r="S1287" s="249"/>
      <c r="T1287" s="250"/>
      <c r="U1287" s="13"/>
      <c r="V1287" s="13"/>
      <c r="W1287" s="13"/>
      <c r="X1287" s="13"/>
      <c r="Y1287" s="13"/>
      <c r="Z1287" s="13"/>
      <c r="AA1287" s="13"/>
      <c r="AB1287" s="13"/>
      <c r="AC1287" s="13"/>
      <c r="AD1287" s="13"/>
      <c r="AE1287" s="13"/>
      <c r="AT1287" s="251" t="s">
        <v>358</v>
      </c>
      <c r="AU1287" s="251" t="s">
        <v>85</v>
      </c>
      <c r="AV1287" s="13" t="s">
        <v>83</v>
      </c>
      <c r="AW1287" s="13" t="s">
        <v>32</v>
      </c>
      <c r="AX1287" s="13" t="s">
        <v>76</v>
      </c>
      <c r="AY1287" s="251" t="s">
        <v>349</v>
      </c>
    </row>
    <row r="1288" s="13" customFormat="1">
      <c r="A1288" s="13"/>
      <c r="B1288" s="241"/>
      <c r="C1288" s="242"/>
      <c r="D1288" s="243" t="s">
        <v>358</v>
      </c>
      <c r="E1288" s="244" t="s">
        <v>1</v>
      </c>
      <c r="F1288" s="245" t="s">
        <v>1764</v>
      </c>
      <c r="G1288" s="242"/>
      <c r="H1288" s="244" t="s">
        <v>1</v>
      </c>
      <c r="I1288" s="246"/>
      <c r="J1288" s="242"/>
      <c r="K1288" s="242"/>
      <c r="L1288" s="247"/>
      <c r="M1288" s="248"/>
      <c r="N1288" s="249"/>
      <c r="O1288" s="249"/>
      <c r="P1288" s="249"/>
      <c r="Q1288" s="249"/>
      <c r="R1288" s="249"/>
      <c r="S1288" s="249"/>
      <c r="T1288" s="250"/>
      <c r="U1288" s="13"/>
      <c r="V1288" s="13"/>
      <c r="W1288" s="13"/>
      <c r="X1288" s="13"/>
      <c r="Y1288" s="13"/>
      <c r="Z1288" s="13"/>
      <c r="AA1288" s="13"/>
      <c r="AB1288" s="13"/>
      <c r="AC1288" s="13"/>
      <c r="AD1288" s="13"/>
      <c r="AE1288" s="13"/>
      <c r="AT1288" s="251" t="s">
        <v>358</v>
      </c>
      <c r="AU1288" s="251" t="s">
        <v>85</v>
      </c>
      <c r="AV1288" s="13" t="s">
        <v>83</v>
      </c>
      <c r="AW1288" s="13" t="s">
        <v>32</v>
      </c>
      <c r="AX1288" s="13" t="s">
        <v>76</v>
      </c>
      <c r="AY1288" s="251" t="s">
        <v>349</v>
      </c>
    </row>
    <row r="1289" s="14" customFormat="1">
      <c r="A1289" s="14"/>
      <c r="B1289" s="252"/>
      <c r="C1289" s="253"/>
      <c r="D1289" s="243" t="s">
        <v>358</v>
      </c>
      <c r="E1289" s="254" t="s">
        <v>1</v>
      </c>
      <c r="F1289" s="255" t="s">
        <v>284</v>
      </c>
      <c r="G1289" s="253"/>
      <c r="H1289" s="256">
        <v>408.92000000000002</v>
      </c>
      <c r="I1289" s="257"/>
      <c r="J1289" s="253"/>
      <c r="K1289" s="253"/>
      <c r="L1289" s="258"/>
      <c r="M1289" s="259"/>
      <c r="N1289" s="260"/>
      <c r="O1289" s="260"/>
      <c r="P1289" s="260"/>
      <c r="Q1289" s="260"/>
      <c r="R1289" s="260"/>
      <c r="S1289" s="260"/>
      <c r="T1289" s="261"/>
      <c r="U1289" s="14"/>
      <c r="V1289" s="14"/>
      <c r="W1289" s="14"/>
      <c r="X1289" s="14"/>
      <c r="Y1289" s="14"/>
      <c r="Z1289" s="14"/>
      <c r="AA1289" s="14"/>
      <c r="AB1289" s="14"/>
      <c r="AC1289" s="14"/>
      <c r="AD1289" s="14"/>
      <c r="AE1289" s="14"/>
      <c r="AT1289" s="262" t="s">
        <v>358</v>
      </c>
      <c r="AU1289" s="262" t="s">
        <v>85</v>
      </c>
      <c r="AV1289" s="14" t="s">
        <v>85</v>
      </c>
      <c r="AW1289" s="14" t="s">
        <v>32</v>
      </c>
      <c r="AX1289" s="14" t="s">
        <v>83</v>
      </c>
      <c r="AY1289" s="262" t="s">
        <v>349</v>
      </c>
    </row>
    <row r="1290" s="2" customFormat="1" ht="37.8" customHeight="1">
      <c r="A1290" s="38"/>
      <c r="B1290" s="39"/>
      <c r="C1290" s="275" t="s">
        <v>1777</v>
      </c>
      <c r="D1290" s="275" t="s">
        <v>419</v>
      </c>
      <c r="E1290" s="276" t="s">
        <v>1778</v>
      </c>
      <c r="F1290" s="277" t="s">
        <v>1779</v>
      </c>
      <c r="G1290" s="278" t="s">
        <v>354</v>
      </c>
      <c r="H1290" s="279">
        <v>449.81200000000001</v>
      </c>
      <c r="I1290" s="280"/>
      <c r="J1290" s="281">
        <f>ROUND(I1290*H1290,2)</f>
        <v>0</v>
      </c>
      <c r="K1290" s="277" t="s">
        <v>355</v>
      </c>
      <c r="L1290" s="282"/>
      <c r="M1290" s="283" t="s">
        <v>1</v>
      </c>
      <c r="N1290" s="284" t="s">
        <v>41</v>
      </c>
      <c r="O1290" s="91"/>
      <c r="P1290" s="237">
        <f>O1290*H1290</f>
        <v>0</v>
      </c>
      <c r="Q1290" s="237">
        <v>0.0025999999999999999</v>
      </c>
      <c r="R1290" s="237">
        <f>Q1290*H1290</f>
        <v>1.1695112000000001</v>
      </c>
      <c r="S1290" s="237">
        <v>0</v>
      </c>
      <c r="T1290" s="238">
        <f>S1290*H1290</f>
        <v>0</v>
      </c>
      <c r="U1290" s="38"/>
      <c r="V1290" s="38"/>
      <c r="W1290" s="38"/>
      <c r="X1290" s="38"/>
      <c r="Y1290" s="38"/>
      <c r="Z1290" s="38"/>
      <c r="AA1290" s="38"/>
      <c r="AB1290" s="38"/>
      <c r="AC1290" s="38"/>
      <c r="AD1290" s="38"/>
      <c r="AE1290" s="38"/>
      <c r="AR1290" s="239" t="s">
        <v>525</v>
      </c>
      <c r="AT1290" s="239" t="s">
        <v>419</v>
      </c>
      <c r="AU1290" s="239" t="s">
        <v>85</v>
      </c>
      <c r="AY1290" s="17" t="s">
        <v>349</v>
      </c>
      <c r="BE1290" s="240">
        <f>IF(N1290="základní",J1290,0)</f>
        <v>0</v>
      </c>
      <c r="BF1290" s="240">
        <f>IF(N1290="snížená",J1290,0)</f>
        <v>0</v>
      </c>
      <c r="BG1290" s="240">
        <f>IF(N1290="zákl. přenesená",J1290,0)</f>
        <v>0</v>
      </c>
      <c r="BH1290" s="240">
        <f>IF(N1290="sníž. přenesená",J1290,0)</f>
        <v>0</v>
      </c>
      <c r="BI1290" s="240">
        <f>IF(N1290="nulová",J1290,0)</f>
        <v>0</v>
      </c>
      <c r="BJ1290" s="17" t="s">
        <v>83</v>
      </c>
      <c r="BK1290" s="240">
        <f>ROUND(I1290*H1290,2)</f>
        <v>0</v>
      </c>
      <c r="BL1290" s="17" t="s">
        <v>439</v>
      </c>
      <c r="BM1290" s="239" t="s">
        <v>1780</v>
      </c>
    </row>
    <row r="1291" s="14" customFormat="1">
      <c r="A1291" s="14"/>
      <c r="B1291" s="252"/>
      <c r="C1291" s="253"/>
      <c r="D1291" s="243" t="s">
        <v>358</v>
      </c>
      <c r="E1291" s="253"/>
      <c r="F1291" s="254" t="s">
        <v>1781</v>
      </c>
      <c r="G1291" s="253"/>
      <c r="H1291" s="256">
        <v>449.81200000000001</v>
      </c>
      <c r="I1291" s="257"/>
      <c r="J1291" s="253"/>
      <c r="K1291" s="253"/>
      <c r="L1291" s="258"/>
      <c r="M1291" s="259"/>
      <c r="N1291" s="260"/>
      <c r="O1291" s="260"/>
      <c r="P1291" s="260"/>
      <c r="Q1291" s="260"/>
      <c r="R1291" s="260"/>
      <c r="S1291" s="260"/>
      <c r="T1291" s="261"/>
      <c r="U1291" s="14"/>
      <c r="V1291" s="14"/>
      <c r="W1291" s="14"/>
      <c r="X1291" s="14"/>
      <c r="Y1291" s="14"/>
      <c r="Z1291" s="14"/>
      <c r="AA1291" s="14"/>
      <c r="AB1291" s="14"/>
      <c r="AC1291" s="14"/>
      <c r="AD1291" s="14"/>
      <c r="AE1291" s="14"/>
      <c r="AT1291" s="262" t="s">
        <v>358</v>
      </c>
      <c r="AU1291" s="262" t="s">
        <v>85</v>
      </c>
      <c r="AV1291" s="14" t="s">
        <v>85</v>
      </c>
      <c r="AW1291" s="14" t="s">
        <v>4</v>
      </c>
      <c r="AX1291" s="14" t="s">
        <v>83</v>
      </c>
      <c r="AY1291" s="262" t="s">
        <v>349</v>
      </c>
    </row>
    <row r="1292" s="2" customFormat="1" ht="16.5" customHeight="1">
      <c r="A1292" s="38"/>
      <c r="B1292" s="39"/>
      <c r="C1292" s="228" t="s">
        <v>1782</v>
      </c>
      <c r="D1292" s="228" t="s">
        <v>351</v>
      </c>
      <c r="E1292" s="229" t="s">
        <v>1783</v>
      </c>
      <c r="F1292" s="230" t="s">
        <v>1784</v>
      </c>
      <c r="G1292" s="231" t="s">
        <v>422</v>
      </c>
      <c r="H1292" s="232">
        <v>407.39499999999998</v>
      </c>
      <c r="I1292" s="233"/>
      <c r="J1292" s="234">
        <f>ROUND(I1292*H1292,2)</f>
        <v>0</v>
      </c>
      <c r="K1292" s="230" t="s">
        <v>355</v>
      </c>
      <c r="L1292" s="44"/>
      <c r="M1292" s="235" t="s">
        <v>1</v>
      </c>
      <c r="N1292" s="236" t="s">
        <v>41</v>
      </c>
      <c r="O1292" s="91"/>
      <c r="P1292" s="237">
        <f>O1292*H1292</f>
        <v>0</v>
      </c>
      <c r="Q1292" s="237">
        <v>1.0000000000000001E-05</v>
      </c>
      <c r="R1292" s="237">
        <f>Q1292*H1292</f>
        <v>0.0040739499999999998</v>
      </c>
      <c r="S1292" s="237">
        <v>0</v>
      </c>
      <c r="T1292" s="238">
        <f>S1292*H1292</f>
        <v>0</v>
      </c>
      <c r="U1292" s="38"/>
      <c r="V1292" s="38"/>
      <c r="W1292" s="38"/>
      <c r="X1292" s="38"/>
      <c r="Y1292" s="38"/>
      <c r="Z1292" s="38"/>
      <c r="AA1292" s="38"/>
      <c r="AB1292" s="38"/>
      <c r="AC1292" s="38"/>
      <c r="AD1292" s="38"/>
      <c r="AE1292" s="38"/>
      <c r="AR1292" s="239" t="s">
        <v>439</v>
      </c>
      <c r="AT1292" s="239" t="s">
        <v>351</v>
      </c>
      <c r="AU1292" s="239" t="s">
        <v>85</v>
      </c>
      <c r="AY1292" s="17" t="s">
        <v>349</v>
      </c>
      <c r="BE1292" s="240">
        <f>IF(N1292="základní",J1292,0)</f>
        <v>0</v>
      </c>
      <c r="BF1292" s="240">
        <f>IF(N1292="snížená",J1292,0)</f>
        <v>0</v>
      </c>
      <c r="BG1292" s="240">
        <f>IF(N1292="zákl. přenesená",J1292,0)</f>
        <v>0</v>
      </c>
      <c r="BH1292" s="240">
        <f>IF(N1292="sníž. přenesená",J1292,0)</f>
        <v>0</v>
      </c>
      <c r="BI1292" s="240">
        <f>IF(N1292="nulová",J1292,0)</f>
        <v>0</v>
      </c>
      <c r="BJ1292" s="17" t="s">
        <v>83</v>
      </c>
      <c r="BK1292" s="240">
        <f>ROUND(I1292*H1292,2)</f>
        <v>0</v>
      </c>
      <c r="BL1292" s="17" t="s">
        <v>439</v>
      </c>
      <c r="BM1292" s="239" t="s">
        <v>1785</v>
      </c>
    </row>
    <row r="1293" s="13" customFormat="1">
      <c r="A1293" s="13"/>
      <c r="B1293" s="241"/>
      <c r="C1293" s="242"/>
      <c r="D1293" s="243" t="s">
        <v>358</v>
      </c>
      <c r="E1293" s="244" t="s">
        <v>1</v>
      </c>
      <c r="F1293" s="245" t="s">
        <v>359</v>
      </c>
      <c r="G1293" s="242"/>
      <c r="H1293" s="244" t="s">
        <v>1</v>
      </c>
      <c r="I1293" s="246"/>
      <c r="J1293" s="242"/>
      <c r="K1293" s="242"/>
      <c r="L1293" s="247"/>
      <c r="M1293" s="248"/>
      <c r="N1293" s="249"/>
      <c r="O1293" s="249"/>
      <c r="P1293" s="249"/>
      <c r="Q1293" s="249"/>
      <c r="R1293" s="249"/>
      <c r="S1293" s="249"/>
      <c r="T1293" s="250"/>
      <c r="U1293" s="13"/>
      <c r="V1293" s="13"/>
      <c r="W1293" s="13"/>
      <c r="X1293" s="13"/>
      <c r="Y1293" s="13"/>
      <c r="Z1293" s="13"/>
      <c r="AA1293" s="13"/>
      <c r="AB1293" s="13"/>
      <c r="AC1293" s="13"/>
      <c r="AD1293" s="13"/>
      <c r="AE1293" s="13"/>
      <c r="AT1293" s="251" t="s">
        <v>358</v>
      </c>
      <c r="AU1293" s="251" t="s">
        <v>85</v>
      </c>
      <c r="AV1293" s="13" t="s">
        <v>83</v>
      </c>
      <c r="AW1293" s="13" t="s">
        <v>32</v>
      </c>
      <c r="AX1293" s="13" t="s">
        <v>76</v>
      </c>
      <c r="AY1293" s="251" t="s">
        <v>349</v>
      </c>
    </row>
    <row r="1294" s="13" customFormat="1">
      <c r="A1294" s="13"/>
      <c r="B1294" s="241"/>
      <c r="C1294" s="242"/>
      <c r="D1294" s="243" t="s">
        <v>358</v>
      </c>
      <c r="E1294" s="244" t="s">
        <v>1</v>
      </c>
      <c r="F1294" s="245" t="s">
        <v>580</v>
      </c>
      <c r="G1294" s="242"/>
      <c r="H1294" s="244" t="s">
        <v>1</v>
      </c>
      <c r="I1294" s="246"/>
      <c r="J1294" s="242"/>
      <c r="K1294" s="242"/>
      <c r="L1294" s="247"/>
      <c r="M1294" s="248"/>
      <c r="N1294" s="249"/>
      <c r="O1294" s="249"/>
      <c r="P1294" s="249"/>
      <c r="Q1294" s="249"/>
      <c r="R1294" s="249"/>
      <c r="S1294" s="249"/>
      <c r="T1294" s="250"/>
      <c r="U1294" s="13"/>
      <c r="V1294" s="13"/>
      <c r="W1294" s="13"/>
      <c r="X1294" s="13"/>
      <c r="Y1294" s="13"/>
      <c r="Z1294" s="13"/>
      <c r="AA1294" s="13"/>
      <c r="AB1294" s="13"/>
      <c r="AC1294" s="13"/>
      <c r="AD1294" s="13"/>
      <c r="AE1294" s="13"/>
      <c r="AT1294" s="251" t="s">
        <v>358</v>
      </c>
      <c r="AU1294" s="251" t="s">
        <v>85</v>
      </c>
      <c r="AV1294" s="13" t="s">
        <v>83</v>
      </c>
      <c r="AW1294" s="13" t="s">
        <v>32</v>
      </c>
      <c r="AX1294" s="13" t="s">
        <v>76</v>
      </c>
      <c r="AY1294" s="251" t="s">
        <v>349</v>
      </c>
    </row>
    <row r="1295" s="13" customFormat="1">
      <c r="A1295" s="13"/>
      <c r="B1295" s="241"/>
      <c r="C1295" s="242"/>
      <c r="D1295" s="243" t="s">
        <v>358</v>
      </c>
      <c r="E1295" s="244" t="s">
        <v>1</v>
      </c>
      <c r="F1295" s="245" t="s">
        <v>1786</v>
      </c>
      <c r="G1295" s="242"/>
      <c r="H1295" s="244" t="s">
        <v>1</v>
      </c>
      <c r="I1295" s="246"/>
      <c r="J1295" s="242"/>
      <c r="K1295" s="242"/>
      <c r="L1295" s="247"/>
      <c r="M1295" s="248"/>
      <c r="N1295" s="249"/>
      <c r="O1295" s="249"/>
      <c r="P1295" s="249"/>
      <c r="Q1295" s="249"/>
      <c r="R1295" s="249"/>
      <c r="S1295" s="249"/>
      <c r="T1295" s="250"/>
      <c r="U1295" s="13"/>
      <c r="V1295" s="13"/>
      <c r="W1295" s="13"/>
      <c r="X1295" s="13"/>
      <c r="Y1295" s="13"/>
      <c r="Z1295" s="13"/>
      <c r="AA1295" s="13"/>
      <c r="AB1295" s="13"/>
      <c r="AC1295" s="13"/>
      <c r="AD1295" s="13"/>
      <c r="AE1295" s="13"/>
      <c r="AT1295" s="251" t="s">
        <v>358</v>
      </c>
      <c r="AU1295" s="251" t="s">
        <v>85</v>
      </c>
      <c r="AV1295" s="13" t="s">
        <v>83</v>
      </c>
      <c r="AW1295" s="13" t="s">
        <v>32</v>
      </c>
      <c r="AX1295" s="13" t="s">
        <v>76</v>
      </c>
      <c r="AY1295" s="251" t="s">
        <v>349</v>
      </c>
    </row>
    <row r="1296" s="13" customFormat="1">
      <c r="A1296" s="13"/>
      <c r="B1296" s="241"/>
      <c r="C1296" s="242"/>
      <c r="D1296" s="243" t="s">
        <v>358</v>
      </c>
      <c r="E1296" s="244" t="s">
        <v>1</v>
      </c>
      <c r="F1296" s="245" t="s">
        <v>582</v>
      </c>
      <c r="G1296" s="242"/>
      <c r="H1296" s="244" t="s">
        <v>1</v>
      </c>
      <c r="I1296" s="246"/>
      <c r="J1296" s="242"/>
      <c r="K1296" s="242"/>
      <c r="L1296" s="247"/>
      <c r="M1296" s="248"/>
      <c r="N1296" s="249"/>
      <c r="O1296" s="249"/>
      <c r="P1296" s="249"/>
      <c r="Q1296" s="249"/>
      <c r="R1296" s="249"/>
      <c r="S1296" s="249"/>
      <c r="T1296" s="250"/>
      <c r="U1296" s="13"/>
      <c r="V1296" s="13"/>
      <c r="W1296" s="13"/>
      <c r="X1296" s="13"/>
      <c r="Y1296" s="13"/>
      <c r="Z1296" s="13"/>
      <c r="AA1296" s="13"/>
      <c r="AB1296" s="13"/>
      <c r="AC1296" s="13"/>
      <c r="AD1296" s="13"/>
      <c r="AE1296" s="13"/>
      <c r="AT1296" s="251" t="s">
        <v>358</v>
      </c>
      <c r="AU1296" s="251" t="s">
        <v>85</v>
      </c>
      <c r="AV1296" s="13" t="s">
        <v>83</v>
      </c>
      <c r="AW1296" s="13" t="s">
        <v>32</v>
      </c>
      <c r="AX1296" s="13" t="s">
        <v>76</v>
      </c>
      <c r="AY1296" s="251" t="s">
        <v>349</v>
      </c>
    </row>
    <row r="1297" s="13" customFormat="1">
      <c r="A1297" s="13"/>
      <c r="B1297" s="241"/>
      <c r="C1297" s="242"/>
      <c r="D1297" s="243" t="s">
        <v>358</v>
      </c>
      <c r="E1297" s="244" t="s">
        <v>1</v>
      </c>
      <c r="F1297" s="245" t="s">
        <v>1787</v>
      </c>
      <c r="G1297" s="242"/>
      <c r="H1297" s="244" t="s">
        <v>1</v>
      </c>
      <c r="I1297" s="246"/>
      <c r="J1297" s="242"/>
      <c r="K1297" s="242"/>
      <c r="L1297" s="247"/>
      <c r="M1297" s="248"/>
      <c r="N1297" s="249"/>
      <c r="O1297" s="249"/>
      <c r="P1297" s="249"/>
      <c r="Q1297" s="249"/>
      <c r="R1297" s="249"/>
      <c r="S1297" s="249"/>
      <c r="T1297" s="250"/>
      <c r="U1297" s="13"/>
      <c r="V1297" s="13"/>
      <c r="W1297" s="13"/>
      <c r="X1297" s="13"/>
      <c r="Y1297" s="13"/>
      <c r="Z1297" s="13"/>
      <c r="AA1297" s="13"/>
      <c r="AB1297" s="13"/>
      <c r="AC1297" s="13"/>
      <c r="AD1297" s="13"/>
      <c r="AE1297" s="13"/>
      <c r="AT1297" s="251" t="s">
        <v>358</v>
      </c>
      <c r="AU1297" s="251" t="s">
        <v>85</v>
      </c>
      <c r="AV1297" s="13" t="s">
        <v>83</v>
      </c>
      <c r="AW1297" s="13" t="s">
        <v>32</v>
      </c>
      <c r="AX1297" s="13" t="s">
        <v>76</v>
      </c>
      <c r="AY1297" s="251" t="s">
        <v>349</v>
      </c>
    </row>
    <row r="1298" s="14" customFormat="1">
      <c r="A1298" s="14"/>
      <c r="B1298" s="252"/>
      <c r="C1298" s="253"/>
      <c r="D1298" s="243" t="s">
        <v>358</v>
      </c>
      <c r="E1298" s="254" t="s">
        <v>1</v>
      </c>
      <c r="F1298" s="255" t="s">
        <v>287</v>
      </c>
      <c r="G1298" s="253"/>
      <c r="H1298" s="256">
        <v>407.39499999999998</v>
      </c>
      <c r="I1298" s="257"/>
      <c r="J1298" s="253"/>
      <c r="K1298" s="253"/>
      <c r="L1298" s="258"/>
      <c r="M1298" s="259"/>
      <c r="N1298" s="260"/>
      <c r="O1298" s="260"/>
      <c r="P1298" s="260"/>
      <c r="Q1298" s="260"/>
      <c r="R1298" s="260"/>
      <c r="S1298" s="260"/>
      <c r="T1298" s="261"/>
      <c r="U1298" s="14"/>
      <c r="V1298" s="14"/>
      <c r="W1298" s="14"/>
      <c r="X1298" s="14"/>
      <c r="Y1298" s="14"/>
      <c r="Z1298" s="14"/>
      <c r="AA1298" s="14"/>
      <c r="AB1298" s="14"/>
      <c r="AC1298" s="14"/>
      <c r="AD1298" s="14"/>
      <c r="AE1298" s="14"/>
      <c r="AT1298" s="262" t="s">
        <v>358</v>
      </c>
      <c r="AU1298" s="262" t="s">
        <v>85</v>
      </c>
      <c r="AV1298" s="14" t="s">
        <v>85</v>
      </c>
      <c r="AW1298" s="14" t="s">
        <v>32</v>
      </c>
      <c r="AX1298" s="14" t="s">
        <v>83</v>
      </c>
      <c r="AY1298" s="262" t="s">
        <v>349</v>
      </c>
    </row>
    <row r="1299" s="2" customFormat="1" ht="16.5" customHeight="1">
      <c r="A1299" s="38"/>
      <c r="B1299" s="39"/>
      <c r="C1299" s="275" t="s">
        <v>1788</v>
      </c>
      <c r="D1299" s="275" t="s">
        <v>419</v>
      </c>
      <c r="E1299" s="276" t="s">
        <v>1789</v>
      </c>
      <c r="F1299" s="277" t="s">
        <v>1790</v>
      </c>
      <c r="G1299" s="278" t="s">
        <v>422</v>
      </c>
      <c r="H1299" s="279">
        <v>415.54300000000001</v>
      </c>
      <c r="I1299" s="280"/>
      <c r="J1299" s="281">
        <f>ROUND(I1299*H1299,2)</f>
        <v>0</v>
      </c>
      <c r="K1299" s="277" t="s">
        <v>355</v>
      </c>
      <c r="L1299" s="282"/>
      <c r="M1299" s="283" t="s">
        <v>1</v>
      </c>
      <c r="N1299" s="284" t="s">
        <v>41</v>
      </c>
      <c r="O1299" s="91"/>
      <c r="P1299" s="237">
        <f>O1299*H1299</f>
        <v>0</v>
      </c>
      <c r="Q1299" s="237">
        <v>0.00035</v>
      </c>
      <c r="R1299" s="237">
        <f>Q1299*H1299</f>
        <v>0.14544004999999999</v>
      </c>
      <c r="S1299" s="237">
        <v>0</v>
      </c>
      <c r="T1299" s="238">
        <f>S1299*H1299</f>
        <v>0</v>
      </c>
      <c r="U1299" s="38"/>
      <c r="V1299" s="38"/>
      <c r="W1299" s="38"/>
      <c r="X1299" s="38"/>
      <c r="Y1299" s="38"/>
      <c r="Z1299" s="38"/>
      <c r="AA1299" s="38"/>
      <c r="AB1299" s="38"/>
      <c r="AC1299" s="38"/>
      <c r="AD1299" s="38"/>
      <c r="AE1299" s="38"/>
      <c r="AR1299" s="239" t="s">
        <v>525</v>
      </c>
      <c r="AT1299" s="239" t="s">
        <v>419</v>
      </c>
      <c r="AU1299" s="239" t="s">
        <v>85</v>
      </c>
      <c r="AY1299" s="17" t="s">
        <v>349</v>
      </c>
      <c r="BE1299" s="240">
        <f>IF(N1299="základní",J1299,0)</f>
        <v>0</v>
      </c>
      <c r="BF1299" s="240">
        <f>IF(N1299="snížená",J1299,0)</f>
        <v>0</v>
      </c>
      <c r="BG1299" s="240">
        <f>IF(N1299="zákl. přenesená",J1299,0)</f>
        <v>0</v>
      </c>
      <c r="BH1299" s="240">
        <f>IF(N1299="sníž. přenesená",J1299,0)</f>
        <v>0</v>
      </c>
      <c r="BI1299" s="240">
        <f>IF(N1299="nulová",J1299,0)</f>
        <v>0</v>
      </c>
      <c r="BJ1299" s="17" t="s">
        <v>83</v>
      </c>
      <c r="BK1299" s="240">
        <f>ROUND(I1299*H1299,2)</f>
        <v>0</v>
      </c>
      <c r="BL1299" s="17" t="s">
        <v>439</v>
      </c>
      <c r="BM1299" s="239" t="s">
        <v>1791</v>
      </c>
    </row>
    <row r="1300" s="14" customFormat="1">
      <c r="A1300" s="14"/>
      <c r="B1300" s="252"/>
      <c r="C1300" s="253"/>
      <c r="D1300" s="243" t="s">
        <v>358</v>
      </c>
      <c r="E1300" s="253"/>
      <c r="F1300" s="254" t="s">
        <v>1792</v>
      </c>
      <c r="G1300" s="253"/>
      <c r="H1300" s="256">
        <v>415.54300000000001</v>
      </c>
      <c r="I1300" s="257"/>
      <c r="J1300" s="253"/>
      <c r="K1300" s="253"/>
      <c r="L1300" s="258"/>
      <c r="M1300" s="259"/>
      <c r="N1300" s="260"/>
      <c r="O1300" s="260"/>
      <c r="P1300" s="260"/>
      <c r="Q1300" s="260"/>
      <c r="R1300" s="260"/>
      <c r="S1300" s="260"/>
      <c r="T1300" s="261"/>
      <c r="U1300" s="14"/>
      <c r="V1300" s="14"/>
      <c r="W1300" s="14"/>
      <c r="X1300" s="14"/>
      <c r="Y1300" s="14"/>
      <c r="Z1300" s="14"/>
      <c r="AA1300" s="14"/>
      <c r="AB1300" s="14"/>
      <c r="AC1300" s="14"/>
      <c r="AD1300" s="14"/>
      <c r="AE1300" s="14"/>
      <c r="AT1300" s="262" t="s">
        <v>358</v>
      </c>
      <c r="AU1300" s="262" t="s">
        <v>85</v>
      </c>
      <c r="AV1300" s="14" t="s">
        <v>85</v>
      </c>
      <c r="AW1300" s="14" t="s">
        <v>4</v>
      </c>
      <c r="AX1300" s="14" t="s">
        <v>83</v>
      </c>
      <c r="AY1300" s="262" t="s">
        <v>349</v>
      </c>
    </row>
    <row r="1301" s="2" customFormat="1" ht="16.5" customHeight="1">
      <c r="A1301" s="38"/>
      <c r="B1301" s="39"/>
      <c r="C1301" s="228" t="s">
        <v>1793</v>
      </c>
      <c r="D1301" s="228" t="s">
        <v>351</v>
      </c>
      <c r="E1301" s="229" t="s">
        <v>1794</v>
      </c>
      <c r="F1301" s="230" t="s">
        <v>1795</v>
      </c>
      <c r="G1301" s="231" t="s">
        <v>422</v>
      </c>
      <c r="H1301" s="232">
        <v>27</v>
      </c>
      <c r="I1301" s="233"/>
      <c r="J1301" s="234">
        <f>ROUND(I1301*H1301,2)</f>
        <v>0</v>
      </c>
      <c r="K1301" s="230" t="s">
        <v>355</v>
      </c>
      <c r="L1301" s="44"/>
      <c r="M1301" s="235" t="s">
        <v>1</v>
      </c>
      <c r="N1301" s="236" t="s">
        <v>41</v>
      </c>
      <c r="O1301" s="91"/>
      <c r="P1301" s="237">
        <f>O1301*H1301</f>
        <v>0</v>
      </c>
      <c r="Q1301" s="237">
        <v>0</v>
      </c>
      <c r="R1301" s="237">
        <f>Q1301*H1301</f>
        <v>0</v>
      </c>
      <c r="S1301" s="237">
        <v>0</v>
      </c>
      <c r="T1301" s="238">
        <f>S1301*H1301</f>
        <v>0</v>
      </c>
      <c r="U1301" s="38"/>
      <c r="V1301" s="38"/>
      <c r="W1301" s="38"/>
      <c r="X1301" s="38"/>
      <c r="Y1301" s="38"/>
      <c r="Z1301" s="38"/>
      <c r="AA1301" s="38"/>
      <c r="AB1301" s="38"/>
      <c r="AC1301" s="38"/>
      <c r="AD1301" s="38"/>
      <c r="AE1301" s="38"/>
      <c r="AR1301" s="239" t="s">
        <v>439</v>
      </c>
      <c r="AT1301" s="239" t="s">
        <v>351</v>
      </c>
      <c r="AU1301" s="239" t="s">
        <v>85</v>
      </c>
      <c r="AY1301" s="17" t="s">
        <v>349</v>
      </c>
      <c r="BE1301" s="240">
        <f>IF(N1301="základní",J1301,0)</f>
        <v>0</v>
      </c>
      <c r="BF1301" s="240">
        <f>IF(N1301="snížená",J1301,0)</f>
        <v>0</v>
      </c>
      <c r="BG1301" s="240">
        <f>IF(N1301="zákl. přenesená",J1301,0)</f>
        <v>0</v>
      </c>
      <c r="BH1301" s="240">
        <f>IF(N1301="sníž. přenesená",J1301,0)</f>
        <v>0</v>
      </c>
      <c r="BI1301" s="240">
        <f>IF(N1301="nulová",J1301,0)</f>
        <v>0</v>
      </c>
      <c r="BJ1301" s="17" t="s">
        <v>83</v>
      </c>
      <c r="BK1301" s="240">
        <f>ROUND(I1301*H1301,2)</f>
        <v>0</v>
      </c>
      <c r="BL1301" s="17" t="s">
        <v>439</v>
      </c>
      <c r="BM1301" s="239" t="s">
        <v>1796</v>
      </c>
    </row>
    <row r="1302" s="14" customFormat="1">
      <c r="A1302" s="14"/>
      <c r="B1302" s="252"/>
      <c r="C1302" s="253"/>
      <c r="D1302" s="243" t="s">
        <v>358</v>
      </c>
      <c r="E1302" s="263" t="s">
        <v>1</v>
      </c>
      <c r="F1302" s="254" t="s">
        <v>1797</v>
      </c>
      <c r="G1302" s="253"/>
      <c r="H1302" s="256">
        <v>27</v>
      </c>
      <c r="I1302" s="257"/>
      <c r="J1302" s="253"/>
      <c r="K1302" s="253"/>
      <c r="L1302" s="258"/>
      <c r="M1302" s="259"/>
      <c r="N1302" s="260"/>
      <c r="O1302" s="260"/>
      <c r="P1302" s="260"/>
      <c r="Q1302" s="260"/>
      <c r="R1302" s="260"/>
      <c r="S1302" s="260"/>
      <c r="T1302" s="261"/>
      <c r="U1302" s="14"/>
      <c r="V1302" s="14"/>
      <c r="W1302" s="14"/>
      <c r="X1302" s="14"/>
      <c r="Y1302" s="14"/>
      <c r="Z1302" s="14"/>
      <c r="AA1302" s="14"/>
      <c r="AB1302" s="14"/>
      <c r="AC1302" s="14"/>
      <c r="AD1302" s="14"/>
      <c r="AE1302" s="14"/>
      <c r="AT1302" s="262" t="s">
        <v>358</v>
      </c>
      <c r="AU1302" s="262" t="s">
        <v>85</v>
      </c>
      <c r="AV1302" s="14" t="s">
        <v>85</v>
      </c>
      <c r="AW1302" s="14" t="s">
        <v>32</v>
      </c>
      <c r="AX1302" s="14" t="s">
        <v>76</v>
      </c>
      <c r="AY1302" s="262" t="s">
        <v>349</v>
      </c>
    </row>
    <row r="1303" s="15" customFormat="1">
      <c r="A1303" s="15"/>
      <c r="B1303" s="264"/>
      <c r="C1303" s="265"/>
      <c r="D1303" s="243" t="s">
        <v>358</v>
      </c>
      <c r="E1303" s="266" t="s">
        <v>1</v>
      </c>
      <c r="F1303" s="267" t="s">
        <v>377</v>
      </c>
      <c r="G1303" s="265"/>
      <c r="H1303" s="268">
        <v>27</v>
      </c>
      <c r="I1303" s="269"/>
      <c r="J1303" s="265"/>
      <c r="K1303" s="265"/>
      <c r="L1303" s="270"/>
      <c r="M1303" s="271"/>
      <c r="N1303" s="272"/>
      <c r="O1303" s="272"/>
      <c r="P1303" s="272"/>
      <c r="Q1303" s="272"/>
      <c r="R1303" s="272"/>
      <c r="S1303" s="272"/>
      <c r="T1303" s="273"/>
      <c r="U1303" s="15"/>
      <c r="V1303" s="15"/>
      <c r="W1303" s="15"/>
      <c r="X1303" s="15"/>
      <c r="Y1303" s="15"/>
      <c r="Z1303" s="15"/>
      <c r="AA1303" s="15"/>
      <c r="AB1303" s="15"/>
      <c r="AC1303" s="15"/>
      <c r="AD1303" s="15"/>
      <c r="AE1303" s="15"/>
      <c r="AT1303" s="274" t="s">
        <v>358</v>
      </c>
      <c r="AU1303" s="274" t="s">
        <v>85</v>
      </c>
      <c r="AV1303" s="15" t="s">
        <v>356</v>
      </c>
      <c r="AW1303" s="15" t="s">
        <v>32</v>
      </c>
      <c r="AX1303" s="15" t="s">
        <v>83</v>
      </c>
      <c r="AY1303" s="274" t="s">
        <v>349</v>
      </c>
    </row>
    <row r="1304" s="2" customFormat="1" ht="16.5" customHeight="1">
      <c r="A1304" s="38"/>
      <c r="B1304" s="39"/>
      <c r="C1304" s="275" t="s">
        <v>1798</v>
      </c>
      <c r="D1304" s="275" t="s">
        <v>419</v>
      </c>
      <c r="E1304" s="276" t="s">
        <v>1799</v>
      </c>
      <c r="F1304" s="277" t="s">
        <v>1800</v>
      </c>
      <c r="G1304" s="278" t="s">
        <v>422</v>
      </c>
      <c r="H1304" s="279">
        <v>27.539999999999999</v>
      </c>
      <c r="I1304" s="280"/>
      <c r="J1304" s="281">
        <f>ROUND(I1304*H1304,2)</f>
        <v>0</v>
      </c>
      <c r="K1304" s="277" t="s">
        <v>355</v>
      </c>
      <c r="L1304" s="282"/>
      <c r="M1304" s="283" t="s">
        <v>1</v>
      </c>
      <c r="N1304" s="284" t="s">
        <v>41</v>
      </c>
      <c r="O1304" s="91"/>
      <c r="P1304" s="237">
        <f>O1304*H1304</f>
        <v>0</v>
      </c>
      <c r="Q1304" s="237">
        <v>0.00017000000000000001</v>
      </c>
      <c r="R1304" s="237">
        <f>Q1304*H1304</f>
        <v>0.0046817999999999999</v>
      </c>
      <c r="S1304" s="237">
        <v>0</v>
      </c>
      <c r="T1304" s="238">
        <f>S1304*H1304</f>
        <v>0</v>
      </c>
      <c r="U1304" s="38"/>
      <c r="V1304" s="38"/>
      <c r="W1304" s="38"/>
      <c r="X1304" s="38"/>
      <c r="Y1304" s="38"/>
      <c r="Z1304" s="38"/>
      <c r="AA1304" s="38"/>
      <c r="AB1304" s="38"/>
      <c r="AC1304" s="38"/>
      <c r="AD1304" s="38"/>
      <c r="AE1304" s="38"/>
      <c r="AR1304" s="239" t="s">
        <v>525</v>
      </c>
      <c r="AT1304" s="239" t="s">
        <v>419</v>
      </c>
      <c r="AU1304" s="239" t="s">
        <v>85</v>
      </c>
      <c r="AY1304" s="17" t="s">
        <v>349</v>
      </c>
      <c r="BE1304" s="240">
        <f>IF(N1304="základní",J1304,0)</f>
        <v>0</v>
      </c>
      <c r="BF1304" s="240">
        <f>IF(N1304="snížená",J1304,0)</f>
        <v>0</v>
      </c>
      <c r="BG1304" s="240">
        <f>IF(N1304="zákl. přenesená",J1304,0)</f>
        <v>0</v>
      </c>
      <c r="BH1304" s="240">
        <f>IF(N1304="sníž. přenesená",J1304,0)</f>
        <v>0</v>
      </c>
      <c r="BI1304" s="240">
        <f>IF(N1304="nulová",J1304,0)</f>
        <v>0</v>
      </c>
      <c r="BJ1304" s="17" t="s">
        <v>83</v>
      </c>
      <c r="BK1304" s="240">
        <f>ROUND(I1304*H1304,2)</f>
        <v>0</v>
      </c>
      <c r="BL1304" s="17" t="s">
        <v>439</v>
      </c>
      <c r="BM1304" s="239" t="s">
        <v>1801</v>
      </c>
    </row>
    <row r="1305" s="14" customFormat="1">
      <c r="A1305" s="14"/>
      <c r="B1305" s="252"/>
      <c r="C1305" s="253"/>
      <c r="D1305" s="243" t="s">
        <v>358</v>
      </c>
      <c r="E1305" s="253"/>
      <c r="F1305" s="254" t="s">
        <v>1802</v>
      </c>
      <c r="G1305" s="253"/>
      <c r="H1305" s="256">
        <v>27.539999999999999</v>
      </c>
      <c r="I1305" s="257"/>
      <c r="J1305" s="253"/>
      <c r="K1305" s="253"/>
      <c r="L1305" s="258"/>
      <c r="M1305" s="259"/>
      <c r="N1305" s="260"/>
      <c r="O1305" s="260"/>
      <c r="P1305" s="260"/>
      <c r="Q1305" s="260"/>
      <c r="R1305" s="260"/>
      <c r="S1305" s="260"/>
      <c r="T1305" s="261"/>
      <c r="U1305" s="14"/>
      <c r="V1305" s="14"/>
      <c r="W1305" s="14"/>
      <c r="X1305" s="14"/>
      <c r="Y1305" s="14"/>
      <c r="Z1305" s="14"/>
      <c r="AA1305" s="14"/>
      <c r="AB1305" s="14"/>
      <c r="AC1305" s="14"/>
      <c r="AD1305" s="14"/>
      <c r="AE1305" s="14"/>
      <c r="AT1305" s="262" t="s">
        <v>358</v>
      </c>
      <c r="AU1305" s="262" t="s">
        <v>85</v>
      </c>
      <c r="AV1305" s="14" t="s">
        <v>85</v>
      </c>
      <c r="AW1305" s="14" t="s">
        <v>4</v>
      </c>
      <c r="AX1305" s="14" t="s">
        <v>83</v>
      </c>
      <c r="AY1305" s="262" t="s">
        <v>349</v>
      </c>
    </row>
    <row r="1306" s="2" customFormat="1" ht="24.15" customHeight="1">
      <c r="A1306" s="38"/>
      <c r="B1306" s="39"/>
      <c r="C1306" s="228" t="s">
        <v>1803</v>
      </c>
      <c r="D1306" s="228" t="s">
        <v>351</v>
      </c>
      <c r="E1306" s="229" t="s">
        <v>1804</v>
      </c>
      <c r="F1306" s="230" t="s">
        <v>1805</v>
      </c>
      <c r="G1306" s="231" t="s">
        <v>354</v>
      </c>
      <c r="H1306" s="232">
        <v>408.92000000000002</v>
      </c>
      <c r="I1306" s="233"/>
      <c r="J1306" s="234">
        <f>ROUND(I1306*H1306,2)</f>
        <v>0</v>
      </c>
      <c r="K1306" s="230" t="s">
        <v>355</v>
      </c>
      <c r="L1306" s="44"/>
      <c r="M1306" s="235" t="s">
        <v>1</v>
      </c>
      <c r="N1306" s="236" t="s">
        <v>41</v>
      </c>
      <c r="O1306" s="91"/>
      <c r="P1306" s="237">
        <f>O1306*H1306</f>
        <v>0</v>
      </c>
      <c r="Q1306" s="237">
        <v>0</v>
      </c>
      <c r="R1306" s="237">
        <f>Q1306*H1306</f>
        <v>0</v>
      </c>
      <c r="S1306" s="237">
        <v>0</v>
      </c>
      <c r="T1306" s="238">
        <f>S1306*H1306</f>
        <v>0</v>
      </c>
      <c r="U1306" s="38"/>
      <c r="V1306" s="38"/>
      <c r="W1306" s="38"/>
      <c r="X1306" s="38"/>
      <c r="Y1306" s="38"/>
      <c r="Z1306" s="38"/>
      <c r="AA1306" s="38"/>
      <c r="AB1306" s="38"/>
      <c r="AC1306" s="38"/>
      <c r="AD1306" s="38"/>
      <c r="AE1306" s="38"/>
      <c r="AR1306" s="239" t="s">
        <v>439</v>
      </c>
      <c r="AT1306" s="239" t="s">
        <v>351</v>
      </c>
      <c r="AU1306" s="239" t="s">
        <v>85</v>
      </c>
      <c r="AY1306" s="17" t="s">
        <v>349</v>
      </c>
      <c r="BE1306" s="240">
        <f>IF(N1306="základní",J1306,0)</f>
        <v>0</v>
      </c>
      <c r="BF1306" s="240">
        <f>IF(N1306="snížená",J1306,0)</f>
        <v>0</v>
      </c>
      <c r="BG1306" s="240">
        <f>IF(N1306="zákl. přenesená",J1306,0)</f>
        <v>0</v>
      </c>
      <c r="BH1306" s="240">
        <f>IF(N1306="sníž. přenesená",J1306,0)</f>
        <v>0</v>
      </c>
      <c r="BI1306" s="240">
        <f>IF(N1306="nulová",J1306,0)</f>
        <v>0</v>
      </c>
      <c r="BJ1306" s="17" t="s">
        <v>83</v>
      </c>
      <c r="BK1306" s="240">
        <f>ROUND(I1306*H1306,2)</f>
        <v>0</v>
      </c>
      <c r="BL1306" s="17" t="s">
        <v>439</v>
      </c>
      <c r="BM1306" s="239" t="s">
        <v>1806</v>
      </c>
    </row>
    <row r="1307" s="13" customFormat="1">
      <c r="A1307" s="13"/>
      <c r="B1307" s="241"/>
      <c r="C1307" s="242"/>
      <c r="D1307" s="243" t="s">
        <v>358</v>
      </c>
      <c r="E1307" s="244" t="s">
        <v>1</v>
      </c>
      <c r="F1307" s="245" t="s">
        <v>359</v>
      </c>
      <c r="G1307" s="242"/>
      <c r="H1307" s="244" t="s">
        <v>1</v>
      </c>
      <c r="I1307" s="246"/>
      <c r="J1307" s="242"/>
      <c r="K1307" s="242"/>
      <c r="L1307" s="247"/>
      <c r="M1307" s="248"/>
      <c r="N1307" s="249"/>
      <c r="O1307" s="249"/>
      <c r="P1307" s="249"/>
      <c r="Q1307" s="249"/>
      <c r="R1307" s="249"/>
      <c r="S1307" s="249"/>
      <c r="T1307" s="250"/>
      <c r="U1307" s="13"/>
      <c r="V1307" s="13"/>
      <c r="W1307" s="13"/>
      <c r="X1307" s="13"/>
      <c r="Y1307" s="13"/>
      <c r="Z1307" s="13"/>
      <c r="AA1307" s="13"/>
      <c r="AB1307" s="13"/>
      <c r="AC1307" s="13"/>
      <c r="AD1307" s="13"/>
      <c r="AE1307" s="13"/>
      <c r="AT1307" s="251" t="s">
        <v>358</v>
      </c>
      <c r="AU1307" s="251" t="s">
        <v>85</v>
      </c>
      <c r="AV1307" s="13" t="s">
        <v>83</v>
      </c>
      <c r="AW1307" s="13" t="s">
        <v>32</v>
      </c>
      <c r="AX1307" s="13" t="s">
        <v>76</v>
      </c>
      <c r="AY1307" s="251" t="s">
        <v>349</v>
      </c>
    </row>
    <row r="1308" s="13" customFormat="1">
      <c r="A1308" s="13"/>
      <c r="B1308" s="241"/>
      <c r="C1308" s="242"/>
      <c r="D1308" s="243" t="s">
        <v>358</v>
      </c>
      <c r="E1308" s="244" t="s">
        <v>1</v>
      </c>
      <c r="F1308" s="245" t="s">
        <v>580</v>
      </c>
      <c r="G1308" s="242"/>
      <c r="H1308" s="244" t="s">
        <v>1</v>
      </c>
      <c r="I1308" s="246"/>
      <c r="J1308" s="242"/>
      <c r="K1308" s="242"/>
      <c r="L1308" s="247"/>
      <c r="M1308" s="248"/>
      <c r="N1308" s="249"/>
      <c r="O1308" s="249"/>
      <c r="P1308" s="249"/>
      <c r="Q1308" s="249"/>
      <c r="R1308" s="249"/>
      <c r="S1308" s="249"/>
      <c r="T1308" s="250"/>
      <c r="U1308" s="13"/>
      <c r="V1308" s="13"/>
      <c r="W1308" s="13"/>
      <c r="X1308" s="13"/>
      <c r="Y1308" s="13"/>
      <c r="Z1308" s="13"/>
      <c r="AA1308" s="13"/>
      <c r="AB1308" s="13"/>
      <c r="AC1308" s="13"/>
      <c r="AD1308" s="13"/>
      <c r="AE1308" s="13"/>
      <c r="AT1308" s="251" t="s">
        <v>358</v>
      </c>
      <c r="AU1308" s="251" t="s">
        <v>85</v>
      </c>
      <c r="AV1308" s="13" t="s">
        <v>83</v>
      </c>
      <c r="AW1308" s="13" t="s">
        <v>32</v>
      </c>
      <c r="AX1308" s="13" t="s">
        <v>76</v>
      </c>
      <c r="AY1308" s="251" t="s">
        <v>349</v>
      </c>
    </row>
    <row r="1309" s="13" customFormat="1">
      <c r="A1309" s="13"/>
      <c r="B1309" s="241"/>
      <c r="C1309" s="242"/>
      <c r="D1309" s="243" t="s">
        <v>358</v>
      </c>
      <c r="E1309" s="244" t="s">
        <v>1</v>
      </c>
      <c r="F1309" s="245" t="s">
        <v>1763</v>
      </c>
      <c r="G1309" s="242"/>
      <c r="H1309" s="244" t="s">
        <v>1</v>
      </c>
      <c r="I1309" s="246"/>
      <c r="J1309" s="242"/>
      <c r="K1309" s="242"/>
      <c r="L1309" s="247"/>
      <c r="M1309" s="248"/>
      <c r="N1309" s="249"/>
      <c r="O1309" s="249"/>
      <c r="P1309" s="249"/>
      <c r="Q1309" s="249"/>
      <c r="R1309" s="249"/>
      <c r="S1309" s="249"/>
      <c r="T1309" s="250"/>
      <c r="U1309" s="13"/>
      <c r="V1309" s="13"/>
      <c r="W1309" s="13"/>
      <c r="X1309" s="13"/>
      <c r="Y1309" s="13"/>
      <c r="Z1309" s="13"/>
      <c r="AA1309" s="13"/>
      <c r="AB1309" s="13"/>
      <c r="AC1309" s="13"/>
      <c r="AD1309" s="13"/>
      <c r="AE1309" s="13"/>
      <c r="AT1309" s="251" t="s">
        <v>358</v>
      </c>
      <c r="AU1309" s="251" t="s">
        <v>85</v>
      </c>
      <c r="AV1309" s="13" t="s">
        <v>83</v>
      </c>
      <c r="AW1309" s="13" t="s">
        <v>32</v>
      </c>
      <c r="AX1309" s="13" t="s">
        <v>76</v>
      </c>
      <c r="AY1309" s="251" t="s">
        <v>349</v>
      </c>
    </row>
    <row r="1310" s="13" customFormat="1">
      <c r="A1310" s="13"/>
      <c r="B1310" s="241"/>
      <c r="C1310" s="242"/>
      <c r="D1310" s="243" t="s">
        <v>358</v>
      </c>
      <c r="E1310" s="244" t="s">
        <v>1</v>
      </c>
      <c r="F1310" s="245" t="s">
        <v>582</v>
      </c>
      <c r="G1310" s="242"/>
      <c r="H1310" s="244" t="s">
        <v>1</v>
      </c>
      <c r="I1310" s="246"/>
      <c r="J1310" s="242"/>
      <c r="K1310" s="242"/>
      <c r="L1310" s="247"/>
      <c r="M1310" s="248"/>
      <c r="N1310" s="249"/>
      <c r="O1310" s="249"/>
      <c r="P1310" s="249"/>
      <c r="Q1310" s="249"/>
      <c r="R1310" s="249"/>
      <c r="S1310" s="249"/>
      <c r="T1310" s="250"/>
      <c r="U1310" s="13"/>
      <c r="V1310" s="13"/>
      <c r="W1310" s="13"/>
      <c r="X1310" s="13"/>
      <c r="Y1310" s="13"/>
      <c r="Z1310" s="13"/>
      <c r="AA1310" s="13"/>
      <c r="AB1310" s="13"/>
      <c r="AC1310" s="13"/>
      <c r="AD1310" s="13"/>
      <c r="AE1310" s="13"/>
      <c r="AT1310" s="251" t="s">
        <v>358</v>
      </c>
      <c r="AU1310" s="251" t="s">
        <v>85</v>
      </c>
      <c r="AV1310" s="13" t="s">
        <v>83</v>
      </c>
      <c r="AW1310" s="13" t="s">
        <v>32</v>
      </c>
      <c r="AX1310" s="13" t="s">
        <v>76</v>
      </c>
      <c r="AY1310" s="251" t="s">
        <v>349</v>
      </c>
    </row>
    <row r="1311" s="13" customFormat="1">
      <c r="A1311" s="13"/>
      <c r="B1311" s="241"/>
      <c r="C1311" s="242"/>
      <c r="D1311" s="243" t="s">
        <v>358</v>
      </c>
      <c r="E1311" s="244" t="s">
        <v>1</v>
      </c>
      <c r="F1311" s="245" t="s">
        <v>1764</v>
      </c>
      <c r="G1311" s="242"/>
      <c r="H1311" s="244" t="s">
        <v>1</v>
      </c>
      <c r="I1311" s="246"/>
      <c r="J1311" s="242"/>
      <c r="K1311" s="242"/>
      <c r="L1311" s="247"/>
      <c r="M1311" s="248"/>
      <c r="N1311" s="249"/>
      <c r="O1311" s="249"/>
      <c r="P1311" s="249"/>
      <c r="Q1311" s="249"/>
      <c r="R1311" s="249"/>
      <c r="S1311" s="249"/>
      <c r="T1311" s="250"/>
      <c r="U1311" s="13"/>
      <c r="V1311" s="13"/>
      <c r="W1311" s="13"/>
      <c r="X1311" s="13"/>
      <c r="Y1311" s="13"/>
      <c r="Z1311" s="13"/>
      <c r="AA1311" s="13"/>
      <c r="AB1311" s="13"/>
      <c r="AC1311" s="13"/>
      <c r="AD1311" s="13"/>
      <c r="AE1311" s="13"/>
      <c r="AT1311" s="251" t="s">
        <v>358</v>
      </c>
      <c r="AU1311" s="251" t="s">
        <v>85</v>
      </c>
      <c r="AV1311" s="13" t="s">
        <v>83</v>
      </c>
      <c r="AW1311" s="13" t="s">
        <v>32</v>
      </c>
      <c r="AX1311" s="13" t="s">
        <v>76</v>
      </c>
      <c r="AY1311" s="251" t="s">
        <v>349</v>
      </c>
    </row>
    <row r="1312" s="14" customFormat="1">
      <c r="A1312" s="14"/>
      <c r="B1312" s="252"/>
      <c r="C1312" s="253"/>
      <c r="D1312" s="243" t="s">
        <v>358</v>
      </c>
      <c r="E1312" s="254" t="s">
        <v>1</v>
      </c>
      <c r="F1312" s="255" t="s">
        <v>284</v>
      </c>
      <c r="G1312" s="253"/>
      <c r="H1312" s="256">
        <v>408.92000000000002</v>
      </c>
      <c r="I1312" s="257"/>
      <c r="J1312" s="253"/>
      <c r="K1312" s="253"/>
      <c r="L1312" s="258"/>
      <c r="M1312" s="259"/>
      <c r="N1312" s="260"/>
      <c r="O1312" s="260"/>
      <c r="P1312" s="260"/>
      <c r="Q1312" s="260"/>
      <c r="R1312" s="260"/>
      <c r="S1312" s="260"/>
      <c r="T1312" s="261"/>
      <c r="U1312" s="14"/>
      <c r="V1312" s="14"/>
      <c r="W1312" s="14"/>
      <c r="X1312" s="14"/>
      <c r="Y1312" s="14"/>
      <c r="Z1312" s="14"/>
      <c r="AA1312" s="14"/>
      <c r="AB1312" s="14"/>
      <c r="AC1312" s="14"/>
      <c r="AD1312" s="14"/>
      <c r="AE1312" s="14"/>
      <c r="AT1312" s="262" t="s">
        <v>358</v>
      </c>
      <c r="AU1312" s="262" t="s">
        <v>85</v>
      </c>
      <c r="AV1312" s="14" t="s">
        <v>85</v>
      </c>
      <c r="AW1312" s="14" t="s">
        <v>32</v>
      </c>
      <c r="AX1312" s="14" t="s">
        <v>83</v>
      </c>
      <c r="AY1312" s="262" t="s">
        <v>349</v>
      </c>
    </row>
    <row r="1313" s="2" customFormat="1" ht="24.15" customHeight="1">
      <c r="A1313" s="38"/>
      <c r="B1313" s="39"/>
      <c r="C1313" s="228" t="s">
        <v>1807</v>
      </c>
      <c r="D1313" s="228" t="s">
        <v>351</v>
      </c>
      <c r="E1313" s="229" t="s">
        <v>1808</v>
      </c>
      <c r="F1313" s="230" t="s">
        <v>1809</v>
      </c>
      <c r="G1313" s="231" t="s">
        <v>399</v>
      </c>
      <c r="H1313" s="232">
        <v>3.3679999999999999</v>
      </c>
      <c r="I1313" s="233"/>
      <c r="J1313" s="234">
        <f>ROUND(I1313*H1313,2)</f>
        <v>0</v>
      </c>
      <c r="K1313" s="230" t="s">
        <v>355</v>
      </c>
      <c r="L1313" s="44"/>
      <c r="M1313" s="235" t="s">
        <v>1</v>
      </c>
      <c r="N1313" s="236" t="s">
        <v>41</v>
      </c>
      <c r="O1313" s="91"/>
      <c r="P1313" s="237">
        <f>O1313*H1313</f>
        <v>0</v>
      </c>
      <c r="Q1313" s="237">
        <v>0</v>
      </c>
      <c r="R1313" s="237">
        <f>Q1313*H1313</f>
        <v>0</v>
      </c>
      <c r="S1313" s="237">
        <v>0</v>
      </c>
      <c r="T1313" s="238">
        <f>S1313*H1313</f>
        <v>0</v>
      </c>
      <c r="U1313" s="38"/>
      <c r="V1313" s="38"/>
      <c r="W1313" s="38"/>
      <c r="X1313" s="38"/>
      <c r="Y1313" s="38"/>
      <c r="Z1313" s="38"/>
      <c r="AA1313" s="38"/>
      <c r="AB1313" s="38"/>
      <c r="AC1313" s="38"/>
      <c r="AD1313" s="38"/>
      <c r="AE1313" s="38"/>
      <c r="AR1313" s="239" t="s">
        <v>439</v>
      </c>
      <c r="AT1313" s="239" t="s">
        <v>351</v>
      </c>
      <c r="AU1313" s="239" t="s">
        <v>85</v>
      </c>
      <c r="AY1313" s="17" t="s">
        <v>349</v>
      </c>
      <c r="BE1313" s="240">
        <f>IF(N1313="základní",J1313,0)</f>
        <v>0</v>
      </c>
      <c r="BF1313" s="240">
        <f>IF(N1313="snížená",J1313,0)</f>
        <v>0</v>
      </c>
      <c r="BG1313" s="240">
        <f>IF(N1313="zákl. přenesená",J1313,0)</f>
        <v>0</v>
      </c>
      <c r="BH1313" s="240">
        <f>IF(N1313="sníž. přenesená",J1313,0)</f>
        <v>0</v>
      </c>
      <c r="BI1313" s="240">
        <f>IF(N1313="nulová",J1313,0)</f>
        <v>0</v>
      </c>
      <c r="BJ1313" s="17" t="s">
        <v>83</v>
      </c>
      <c r="BK1313" s="240">
        <f>ROUND(I1313*H1313,2)</f>
        <v>0</v>
      </c>
      <c r="BL1313" s="17" t="s">
        <v>439</v>
      </c>
      <c r="BM1313" s="239" t="s">
        <v>1810</v>
      </c>
    </row>
    <row r="1314" s="12" customFormat="1" ht="22.8" customHeight="1">
      <c r="A1314" s="12"/>
      <c r="B1314" s="212"/>
      <c r="C1314" s="213"/>
      <c r="D1314" s="214" t="s">
        <v>75</v>
      </c>
      <c r="E1314" s="226" t="s">
        <v>1811</v>
      </c>
      <c r="F1314" s="226" t="s">
        <v>1812</v>
      </c>
      <c r="G1314" s="213"/>
      <c r="H1314" s="213"/>
      <c r="I1314" s="216"/>
      <c r="J1314" s="227">
        <f>BK1314</f>
        <v>0</v>
      </c>
      <c r="K1314" s="213"/>
      <c r="L1314" s="218"/>
      <c r="M1314" s="219"/>
      <c r="N1314" s="220"/>
      <c r="O1314" s="220"/>
      <c r="P1314" s="221">
        <f>SUM(P1315:P1369)</f>
        <v>0</v>
      </c>
      <c r="Q1314" s="220"/>
      <c r="R1314" s="221">
        <f>SUM(R1315:R1369)</f>
        <v>7.04355464</v>
      </c>
      <c r="S1314" s="220"/>
      <c r="T1314" s="222">
        <f>SUM(T1315:T1369)</f>
        <v>0</v>
      </c>
      <c r="U1314" s="12"/>
      <c r="V1314" s="12"/>
      <c r="W1314" s="12"/>
      <c r="X1314" s="12"/>
      <c r="Y1314" s="12"/>
      <c r="Z1314" s="12"/>
      <c r="AA1314" s="12"/>
      <c r="AB1314" s="12"/>
      <c r="AC1314" s="12"/>
      <c r="AD1314" s="12"/>
      <c r="AE1314" s="12"/>
      <c r="AR1314" s="223" t="s">
        <v>85</v>
      </c>
      <c r="AT1314" s="224" t="s">
        <v>75</v>
      </c>
      <c r="AU1314" s="224" t="s">
        <v>83</v>
      </c>
      <c r="AY1314" s="223" t="s">
        <v>349</v>
      </c>
      <c r="BK1314" s="225">
        <f>SUM(BK1315:BK1369)</f>
        <v>0</v>
      </c>
    </row>
    <row r="1315" s="2" customFormat="1" ht="16.5" customHeight="1">
      <c r="A1315" s="38"/>
      <c r="B1315" s="39"/>
      <c r="C1315" s="228" t="s">
        <v>1813</v>
      </c>
      <c r="D1315" s="228" t="s">
        <v>351</v>
      </c>
      <c r="E1315" s="229" t="s">
        <v>1814</v>
      </c>
      <c r="F1315" s="230" t="s">
        <v>1815</v>
      </c>
      <c r="G1315" s="231" t="s">
        <v>354</v>
      </c>
      <c r="H1315" s="232">
        <v>218.46799999999999</v>
      </c>
      <c r="I1315" s="233"/>
      <c r="J1315" s="234">
        <f>ROUND(I1315*H1315,2)</f>
        <v>0</v>
      </c>
      <c r="K1315" s="230" t="s">
        <v>355</v>
      </c>
      <c r="L1315" s="44"/>
      <c r="M1315" s="235" t="s">
        <v>1</v>
      </c>
      <c r="N1315" s="236" t="s">
        <v>41</v>
      </c>
      <c r="O1315" s="91"/>
      <c r="P1315" s="237">
        <f>O1315*H1315</f>
        <v>0</v>
      </c>
      <c r="Q1315" s="237">
        <v>0</v>
      </c>
      <c r="R1315" s="237">
        <f>Q1315*H1315</f>
        <v>0</v>
      </c>
      <c r="S1315" s="237">
        <v>0</v>
      </c>
      <c r="T1315" s="238">
        <f>S1315*H1315</f>
        <v>0</v>
      </c>
      <c r="U1315" s="38"/>
      <c r="V1315" s="38"/>
      <c r="W1315" s="38"/>
      <c r="X1315" s="38"/>
      <c r="Y1315" s="38"/>
      <c r="Z1315" s="38"/>
      <c r="AA1315" s="38"/>
      <c r="AB1315" s="38"/>
      <c r="AC1315" s="38"/>
      <c r="AD1315" s="38"/>
      <c r="AE1315" s="38"/>
      <c r="AR1315" s="239" t="s">
        <v>439</v>
      </c>
      <c r="AT1315" s="239" t="s">
        <v>351</v>
      </c>
      <c r="AU1315" s="239" t="s">
        <v>85</v>
      </c>
      <c r="AY1315" s="17" t="s">
        <v>349</v>
      </c>
      <c r="BE1315" s="240">
        <f>IF(N1315="základní",J1315,0)</f>
        <v>0</v>
      </c>
      <c r="BF1315" s="240">
        <f>IF(N1315="snížená",J1315,0)</f>
        <v>0</v>
      </c>
      <c r="BG1315" s="240">
        <f>IF(N1315="zákl. přenesená",J1315,0)</f>
        <v>0</v>
      </c>
      <c r="BH1315" s="240">
        <f>IF(N1315="sníž. přenesená",J1315,0)</f>
        <v>0</v>
      </c>
      <c r="BI1315" s="240">
        <f>IF(N1315="nulová",J1315,0)</f>
        <v>0</v>
      </c>
      <c r="BJ1315" s="17" t="s">
        <v>83</v>
      </c>
      <c r="BK1315" s="240">
        <f>ROUND(I1315*H1315,2)</f>
        <v>0</v>
      </c>
      <c r="BL1315" s="17" t="s">
        <v>439</v>
      </c>
      <c r="BM1315" s="239" t="s">
        <v>1816</v>
      </c>
    </row>
    <row r="1316" s="13" customFormat="1">
      <c r="A1316" s="13"/>
      <c r="B1316" s="241"/>
      <c r="C1316" s="242"/>
      <c r="D1316" s="243" t="s">
        <v>358</v>
      </c>
      <c r="E1316" s="244" t="s">
        <v>1</v>
      </c>
      <c r="F1316" s="245" t="s">
        <v>359</v>
      </c>
      <c r="G1316" s="242"/>
      <c r="H1316" s="244" t="s">
        <v>1</v>
      </c>
      <c r="I1316" s="246"/>
      <c r="J1316" s="242"/>
      <c r="K1316" s="242"/>
      <c r="L1316" s="247"/>
      <c r="M1316" s="248"/>
      <c r="N1316" s="249"/>
      <c r="O1316" s="249"/>
      <c r="P1316" s="249"/>
      <c r="Q1316" s="249"/>
      <c r="R1316" s="249"/>
      <c r="S1316" s="249"/>
      <c r="T1316" s="250"/>
      <c r="U1316" s="13"/>
      <c r="V1316" s="13"/>
      <c r="W1316" s="13"/>
      <c r="X1316" s="13"/>
      <c r="Y1316" s="13"/>
      <c r="Z1316" s="13"/>
      <c r="AA1316" s="13"/>
      <c r="AB1316" s="13"/>
      <c r="AC1316" s="13"/>
      <c r="AD1316" s="13"/>
      <c r="AE1316" s="13"/>
      <c r="AT1316" s="251" t="s">
        <v>358</v>
      </c>
      <c r="AU1316" s="251" t="s">
        <v>85</v>
      </c>
      <c r="AV1316" s="13" t="s">
        <v>83</v>
      </c>
      <c r="AW1316" s="13" t="s">
        <v>32</v>
      </c>
      <c r="AX1316" s="13" t="s">
        <v>76</v>
      </c>
      <c r="AY1316" s="251" t="s">
        <v>349</v>
      </c>
    </row>
    <row r="1317" s="13" customFormat="1">
      <c r="A1317" s="13"/>
      <c r="B1317" s="241"/>
      <c r="C1317" s="242"/>
      <c r="D1317" s="243" t="s">
        <v>358</v>
      </c>
      <c r="E1317" s="244" t="s">
        <v>1</v>
      </c>
      <c r="F1317" s="245" t="s">
        <v>580</v>
      </c>
      <c r="G1317" s="242"/>
      <c r="H1317" s="244" t="s">
        <v>1</v>
      </c>
      <c r="I1317" s="246"/>
      <c r="J1317" s="242"/>
      <c r="K1317" s="242"/>
      <c r="L1317" s="247"/>
      <c r="M1317" s="248"/>
      <c r="N1317" s="249"/>
      <c r="O1317" s="249"/>
      <c r="P1317" s="249"/>
      <c r="Q1317" s="249"/>
      <c r="R1317" s="249"/>
      <c r="S1317" s="249"/>
      <c r="T1317" s="250"/>
      <c r="U1317" s="13"/>
      <c r="V1317" s="13"/>
      <c r="W1317" s="13"/>
      <c r="X1317" s="13"/>
      <c r="Y1317" s="13"/>
      <c r="Z1317" s="13"/>
      <c r="AA1317" s="13"/>
      <c r="AB1317" s="13"/>
      <c r="AC1317" s="13"/>
      <c r="AD1317" s="13"/>
      <c r="AE1317" s="13"/>
      <c r="AT1317" s="251" t="s">
        <v>358</v>
      </c>
      <c r="AU1317" s="251" t="s">
        <v>85</v>
      </c>
      <c r="AV1317" s="13" t="s">
        <v>83</v>
      </c>
      <c r="AW1317" s="13" t="s">
        <v>32</v>
      </c>
      <c r="AX1317" s="13" t="s">
        <v>76</v>
      </c>
      <c r="AY1317" s="251" t="s">
        <v>349</v>
      </c>
    </row>
    <row r="1318" s="13" customFormat="1">
      <c r="A1318" s="13"/>
      <c r="B1318" s="241"/>
      <c r="C1318" s="242"/>
      <c r="D1318" s="243" t="s">
        <v>358</v>
      </c>
      <c r="E1318" s="244" t="s">
        <v>1</v>
      </c>
      <c r="F1318" s="245" t="s">
        <v>1817</v>
      </c>
      <c r="G1318" s="242"/>
      <c r="H1318" s="244" t="s">
        <v>1</v>
      </c>
      <c r="I1318" s="246"/>
      <c r="J1318" s="242"/>
      <c r="K1318" s="242"/>
      <c r="L1318" s="247"/>
      <c r="M1318" s="248"/>
      <c r="N1318" s="249"/>
      <c r="O1318" s="249"/>
      <c r="P1318" s="249"/>
      <c r="Q1318" s="249"/>
      <c r="R1318" s="249"/>
      <c r="S1318" s="249"/>
      <c r="T1318" s="250"/>
      <c r="U1318" s="13"/>
      <c r="V1318" s="13"/>
      <c r="W1318" s="13"/>
      <c r="X1318" s="13"/>
      <c r="Y1318" s="13"/>
      <c r="Z1318" s="13"/>
      <c r="AA1318" s="13"/>
      <c r="AB1318" s="13"/>
      <c r="AC1318" s="13"/>
      <c r="AD1318" s="13"/>
      <c r="AE1318" s="13"/>
      <c r="AT1318" s="251" t="s">
        <v>358</v>
      </c>
      <c r="AU1318" s="251" t="s">
        <v>85</v>
      </c>
      <c r="AV1318" s="13" t="s">
        <v>83</v>
      </c>
      <c r="AW1318" s="13" t="s">
        <v>32</v>
      </c>
      <c r="AX1318" s="13" t="s">
        <v>76</v>
      </c>
      <c r="AY1318" s="251" t="s">
        <v>349</v>
      </c>
    </row>
    <row r="1319" s="13" customFormat="1">
      <c r="A1319" s="13"/>
      <c r="B1319" s="241"/>
      <c r="C1319" s="242"/>
      <c r="D1319" s="243" t="s">
        <v>358</v>
      </c>
      <c r="E1319" s="244" t="s">
        <v>1</v>
      </c>
      <c r="F1319" s="245" t="s">
        <v>582</v>
      </c>
      <c r="G1319" s="242"/>
      <c r="H1319" s="244" t="s">
        <v>1</v>
      </c>
      <c r="I1319" s="246"/>
      <c r="J1319" s="242"/>
      <c r="K1319" s="242"/>
      <c r="L1319" s="247"/>
      <c r="M1319" s="248"/>
      <c r="N1319" s="249"/>
      <c r="O1319" s="249"/>
      <c r="P1319" s="249"/>
      <c r="Q1319" s="249"/>
      <c r="R1319" s="249"/>
      <c r="S1319" s="249"/>
      <c r="T1319" s="250"/>
      <c r="U1319" s="13"/>
      <c r="V1319" s="13"/>
      <c r="W1319" s="13"/>
      <c r="X1319" s="13"/>
      <c r="Y1319" s="13"/>
      <c r="Z1319" s="13"/>
      <c r="AA1319" s="13"/>
      <c r="AB1319" s="13"/>
      <c r="AC1319" s="13"/>
      <c r="AD1319" s="13"/>
      <c r="AE1319" s="13"/>
      <c r="AT1319" s="251" t="s">
        <v>358</v>
      </c>
      <c r="AU1319" s="251" t="s">
        <v>85</v>
      </c>
      <c r="AV1319" s="13" t="s">
        <v>83</v>
      </c>
      <c r="AW1319" s="13" t="s">
        <v>32</v>
      </c>
      <c r="AX1319" s="13" t="s">
        <v>76</v>
      </c>
      <c r="AY1319" s="251" t="s">
        <v>349</v>
      </c>
    </row>
    <row r="1320" s="13" customFormat="1">
      <c r="A1320" s="13"/>
      <c r="B1320" s="241"/>
      <c r="C1320" s="242"/>
      <c r="D1320" s="243" t="s">
        <v>358</v>
      </c>
      <c r="E1320" s="244" t="s">
        <v>1</v>
      </c>
      <c r="F1320" s="245" t="s">
        <v>1818</v>
      </c>
      <c r="G1320" s="242"/>
      <c r="H1320" s="244" t="s">
        <v>1</v>
      </c>
      <c r="I1320" s="246"/>
      <c r="J1320" s="242"/>
      <c r="K1320" s="242"/>
      <c r="L1320" s="247"/>
      <c r="M1320" s="248"/>
      <c r="N1320" s="249"/>
      <c r="O1320" s="249"/>
      <c r="P1320" s="249"/>
      <c r="Q1320" s="249"/>
      <c r="R1320" s="249"/>
      <c r="S1320" s="249"/>
      <c r="T1320" s="250"/>
      <c r="U1320" s="13"/>
      <c r="V1320" s="13"/>
      <c r="W1320" s="13"/>
      <c r="X1320" s="13"/>
      <c r="Y1320" s="13"/>
      <c r="Z1320" s="13"/>
      <c r="AA1320" s="13"/>
      <c r="AB1320" s="13"/>
      <c r="AC1320" s="13"/>
      <c r="AD1320" s="13"/>
      <c r="AE1320" s="13"/>
      <c r="AT1320" s="251" t="s">
        <v>358</v>
      </c>
      <c r="AU1320" s="251" t="s">
        <v>85</v>
      </c>
      <c r="AV1320" s="13" t="s">
        <v>83</v>
      </c>
      <c r="AW1320" s="13" t="s">
        <v>32</v>
      </c>
      <c r="AX1320" s="13" t="s">
        <v>76</v>
      </c>
      <c r="AY1320" s="251" t="s">
        <v>349</v>
      </c>
    </row>
    <row r="1321" s="13" customFormat="1">
      <c r="A1321" s="13"/>
      <c r="B1321" s="241"/>
      <c r="C1321" s="242"/>
      <c r="D1321" s="243" t="s">
        <v>358</v>
      </c>
      <c r="E1321" s="244" t="s">
        <v>1</v>
      </c>
      <c r="F1321" s="245" t="s">
        <v>1819</v>
      </c>
      <c r="G1321" s="242"/>
      <c r="H1321" s="244" t="s">
        <v>1</v>
      </c>
      <c r="I1321" s="246"/>
      <c r="J1321" s="242"/>
      <c r="K1321" s="242"/>
      <c r="L1321" s="247"/>
      <c r="M1321" s="248"/>
      <c r="N1321" s="249"/>
      <c r="O1321" s="249"/>
      <c r="P1321" s="249"/>
      <c r="Q1321" s="249"/>
      <c r="R1321" s="249"/>
      <c r="S1321" s="249"/>
      <c r="T1321" s="250"/>
      <c r="U1321" s="13"/>
      <c r="V1321" s="13"/>
      <c r="W1321" s="13"/>
      <c r="X1321" s="13"/>
      <c r="Y1321" s="13"/>
      <c r="Z1321" s="13"/>
      <c r="AA1321" s="13"/>
      <c r="AB1321" s="13"/>
      <c r="AC1321" s="13"/>
      <c r="AD1321" s="13"/>
      <c r="AE1321" s="13"/>
      <c r="AT1321" s="251" t="s">
        <v>358</v>
      </c>
      <c r="AU1321" s="251" t="s">
        <v>85</v>
      </c>
      <c r="AV1321" s="13" t="s">
        <v>83</v>
      </c>
      <c r="AW1321" s="13" t="s">
        <v>32</v>
      </c>
      <c r="AX1321" s="13" t="s">
        <v>76</v>
      </c>
      <c r="AY1321" s="251" t="s">
        <v>349</v>
      </c>
    </row>
    <row r="1322" s="14" customFormat="1">
      <c r="A1322" s="14"/>
      <c r="B1322" s="252"/>
      <c r="C1322" s="253"/>
      <c r="D1322" s="243" t="s">
        <v>358</v>
      </c>
      <c r="E1322" s="254" t="s">
        <v>1</v>
      </c>
      <c r="F1322" s="255" t="s">
        <v>290</v>
      </c>
      <c r="G1322" s="253"/>
      <c r="H1322" s="256">
        <v>218.46799999999999</v>
      </c>
      <c r="I1322" s="257"/>
      <c r="J1322" s="253"/>
      <c r="K1322" s="253"/>
      <c r="L1322" s="258"/>
      <c r="M1322" s="259"/>
      <c r="N1322" s="260"/>
      <c r="O1322" s="260"/>
      <c r="P1322" s="260"/>
      <c r="Q1322" s="260"/>
      <c r="R1322" s="260"/>
      <c r="S1322" s="260"/>
      <c r="T1322" s="261"/>
      <c r="U1322" s="14"/>
      <c r="V1322" s="14"/>
      <c r="W1322" s="14"/>
      <c r="X1322" s="14"/>
      <c r="Y1322" s="14"/>
      <c r="Z1322" s="14"/>
      <c r="AA1322" s="14"/>
      <c r="AB1322" s="14"/>
      <c r="AC1322" s="14"/>
      <c r="AD1322" s="14"/>
      <c r="AE1322" s="14"/>
      <c r="AT1322" s="262" t="s">
        <v>358</v>
      </c>
      <c r="AU1322" s="262" t="s">
        <v>85</v>
      </c>
      <c r="AV1322" s="14" t="s">
        <v>85</v>
      </c>
      <c r="AW1322" s="14" t="s">
        <v>32</v>
      </c>
      <c r="AX1322" s="14" t="s">
        <v>83</v>
      </c>
      <c r="AY1322" s="262" t="s">
        <v>349</v>
      </c>
    </row>
    <row r="1323" s="2" customFormat="1" ht="16.5" customHeight="1">
      <c r="A1323" s="38"/>
      <c r="B1323" s="39"/>
      <c r="C1323" s="228" t="s">
        <v>1820</v>
      </c>
      <c r="D1323" s="228" t="s">
        <v>351</v>
      </c>
      <c r="E1323" s="229" t="s">
        <v>1821</v>
      </c>
      <c r="F1323" s="230" t="s">
        <v>1822</v>
      </c>
      <c r="G1323" s="231" t="s">
        <v>354</v>
      </c>
      <c r="H1323" s="232">
        <v>218.46799999999999</v>
      </c>
      <c r="I1323" s="233"/>
      <c r="J1323" s="234">
        <f>ROUND(I1323*H1323,2)</f>
        <v>0</v>
      </c>
      <c r="K1323" s="230" t="s">
        <v>355</v>
      </c>
      <c r="L1323" s="44"/>
      <c r="M1323" s="235" t="s">
        <v>1</v>
      </c>
      <c r="N1323" s="236" t="s">
        <v>41</v>
      </c>
      <c r="O1323" s="91"/>
      <c r="P1323" s="237">
        <f>O1323*H1323</f>
        <v>0</v>
      </c>
      <c r="Q1323" s="237">
        <v>0.00029999999999999997</v>
      </c>
      <c r="R1323" s="237">
        <f>Q1323*H1323</f>
        <v>0.065540399999999985</v>
      </c>
      <c r="S1323" s="237">
        <v>0</v>
      </c>
      <c r="T1323" s="238">
        <f>S1323*H1323</f>
        <v>0</v>
      </c>
      <c r="U1323" s="38"/>
      <c r="V1323" s="38"/>
      <c r="W1323" s="38"/>
      <c r="X1323" s="38"/>
      <c r="Y1323" s="38"/>
      <c r="Z1323" s="38"/>
      <c r="AA1323" s="38"/>
      <c r="AB1323" s="38"/>
      <c r="AC1323" s="38"/>
      <c r="AD1323" s="38"/>
      <c r="AE1323" s="38"/>
      <c r="AR1323" s="239" t="s">
        <v>439</v>
      </c>
      <c r="AT1323" s="239" t="s">
        <v>351</v>
      </c>
      <c r="AU1323" s="239" t="s">
        <v>85</v>
      </c>
      <c r="AY1323" s="17" t="s">
        <v>349</v>
      </c>
      <c r="BE1323" s="240">
        <f>IF(N1323="základní",J1323,0)</f>
        <v>0</v>
      </c>
      <c r="BF1323" s="240">
        <f>IF(N1323="snížená",J1323,0)</f>
        <v>0</v>
      </c>
      <c r="BG1323" s="240">
        <f>IF(N1323="zákl. přenesená",J1323,0)</f>
        <v>0</v>
      </c>
      <c r="BH1323" s="240">
        <f>IF(N1323="sníž. přenesená",J1323,0)</f>
        <v>0</v>
      </c>
      <c r="BI1323" s="240">
        <f>IF(N1323="nulová",J1323,0)</f>
        <v>0</v>
      </c>
      <c r="BJ1323" s="17" t="s">
        <v>83</v>
      </c>
      <c r="BK1323" s="240">
        <f>ROUND(I1323*H1323,2)</f>
        <v>0</v>
      </c>
      <c r="BL1323" s="17" t="s">
        <v>439</v>
      </c>
      <c r="BM1323" s="239" t="s">
        <v>1823</v>
      </c>
    </row>
    <row r="1324" s="13" customFormat="1">
      <c r="A1324" s="13"/>
      <c r="B1324" s="241"/>
      <c r="C1324" s="242"/>
      <c r="D1324" s="243" t="s">
        <v>358</v>
      </c>
      <c r="E1324" s="244" t="s">
        <v>1</v>
      </c>
      <c r="F1324" s="245" t="s">
        <v>359</v>
      </c>
      <c r="G1324" s="242"/>
      <c r="H1324" s="244" t="s">
        <v>1</v>
      </c>
      <c r="I1324" s="246"/>
      <c r="J1324" s="242"/>
      <c r="K1324" s="242"/>
      <c r="L1324" s="247"/>
      <c r="M1324" s="248"/>
      <c r="N1324" s="249"/>
      <c r="O1324" s="249"/>
      <c r="P1324" s="249"/>
      <c r="Q1324" s="249"/>
      <c r="R1324" s="249"/>
      <c r="S1324" s="249"/>
      <c r="T1324" s="250"/>
      <c r="U1324" s="13"/>
      <c r="V1324" s="13"/>
      <c r="W1324" s="13"/>
      <c r="X1324" s="13"/>
      <c r="Y1324" s="13"/>
      <c r="Z1324" s="13"/>
      <c r="AA1324" s="13"/>
      <c r="AB1324" s="13"/>
      <c r="AC1324" s="13"/>
      <c r="AD1324" s="13"/>
      <c r="AE1324" s="13"/>
      <c r="AT1324" s="251" t="s">
        <v>358</v>
      </c>
      <c r="AU1324" s="251" t="s">
        <v>85</v>
      </c>
      <c r="AV1324" s="13" t="s">
        <v>83</v>
      </c>
      <c r="AW1324" s="13" t="s">
        <v>32</v>
      </c>
      <c r="AX1324" s="13" t="s">
        <v>76</v>
      </c>
      <c r="AY1324" s="251" t="s">
        <v>349</v>
      </c>
    </row>
    <row r="1325" s="13" customFormat="1">
      <c r="A1325" s="13"/>
      <c r="B1325" s="241"/>
      <c r="C1325" s="242"/>
      <c r="D1325" s="243" t="s">
        <v>358</v>
      </c>
      <c r="E1325" s="244" t="s">
        <v>1</v>
      </c>
      <c r="F1325" s="245" t="s">
        <v>580</v>
      </c>
      <c r="G1325" s="242"/>
      <c r="H1325" s="244" t="s">
        <v>1</v>
      </c>
      <c r="I1325" s="246"/>
      <c r="J1325" s="242"/>
      <c r="K1325" s="242"/>
      <c r="L1325" s="247"/>
      <c r="M1325" s="248"/>
      <c r="N1325" s="249"/>
      <c r="O1325" s="249"/>
      <c r="P1325" s="249"/>
      <c r="Q1325" s="249"/>
      <c r="R1325" s="249"/>
      <c r="S1325" s="249"/>
      <c r="T1325" s="250"/>
      <c r="U1325" s="13"/>
      <c r="V1325" s="13"/>
      <c r="W1325" s="13"/>
      <c r="X1325" s="13"/>
      <c r="Y1325" s="13"/>
      <c r="Z1325" s="13"/>
      <c r="AA1325" s="13"/>
      <c r="AB1325" s="13"/>
      <c r="AC1325" s="13"/>
      <c r="AD1325" s="13"/>
      <c r="AE1325" s="13"/>
      <c r="AT1325" s="251" t="s">
        <v>358</v>
      </c>
      <c r="AU1325" s="251" t="s">
        <v>85</v>
      </c>
      <c r="AV1325" s="13" t="s">
        <v>83</v>
      </c>
      <c r="AW1325" s="13" t="s">
        <v>32</v>
      </c>
      <c r="AX1325" s="13" t="s">
        <v>76</v>
      </c>
      <c r="AY1325" s="251" t="s">
        <v>349</v>
      </c>
    </row>
    <row r="1326" s="13" customFormat="1">
      <c r="A1326" s="13"/>
      <c r="B1326" s="241"/>
      <c r="C1326" s="242"/>
      <c r="D1326" s="243" t="s">
        <v>358</v>
      </c>
      <c r="E1326" s="244" t="s">
        <v>1</v>
      </c>
      <c r="F1326" s="245" t="s">
        <v>1817</v>
      </c>
      <c r="G1326" s="242"/>
      <c r="H1326" s="244" t="s">
        <v>1</v>
      </c>
      <c r="I1326" s="246"/>
      <c r="J1326" s="242"/>
      <c r="K1326" s="242"/>
      <c r="L1326" s="247"/>
      <c r="M1326" s="248"/>
      <c r="N1326" s="249"/>
      <c r="O1326" s="249"/>
      <c r="P1326" s="249"/>
      <c r="Q1326" s="249"/>
      <c r="R1326" s="249"/>
      <c r="S1326" s="249"/>
      <c r="T1326" s="250"/>
      <c r="U1326" s="13"/>
      <c r="V1326" s="13"/>
      <c r="W1326" s="13"/>
      <c r="X1326" s="13"/>
      <c r="Y1326" s="13"/>
      <c r="Z1326" s="13"/>
      <c r="AA1326" s="13"/>
      <c r="AB1326" s="13"/>
      <c r="AC1326" s="13"/>
      <c r="AD1326" s="13"/>
      <c r="AE1326" s="13"/>
      <c r="AT1326" s="251" t="s">
        <v>358</v>
      </c>
      <c r="AU1326" s="251" t="s">
        <v>85</v>
      </c>
      <c r="AV1326" s="13" t="s">
        <v>83</v>
      </c>
      <c r="AW1326" s="13" t="s">
        <v>32</v>
      </c>
      <c r="AX1326" s="13" t="s">
        <v>76</v>
      </c>
      <c r="AY1326" s="251" t="s">
        <v>349</v>
      </c>
    </row>
    <row r="1327" s="13" customFormat="1">
      <c r="A1327" s="13"/>
      <c r="B1327" s="241"/>
      <c r="C1327" s="242"/>
      <c r="D1327" s="243" t="s">
        <v>358</v>
      </c>
      <c r="E1327" s="244" t="s">
        <v>1</v>
      </c>
      <c r="F1327" s="245" t="s">
        <v>582</v>
      </c>
      <c r="G1327" s="242"/>
      <c r="H1327" s="244" t="s">
        <v>1</v>
      </c>
      <c r="I1327" s="246"/>
      <c r="J1327" s="242"/>
      <c r="K1327" s="242"/>
      <c r="L1327" s="247"/>
      <c r="M1327" s="248"/>
      <c r="N1327" s="249"/>
      <c r="O1327" s="249"/>
      <c r="P1327" s="249"/>
      <c r="Q1327" s="249"/>
      <c r="R1327" s="249"/>
      <c r="S1327" s="249"/>
      <c r="T1327" s="250"/>
      <c r="U1327" s="13"/>
      <c r="V1327" s="13"/>
      <c r="W1327" s="13"/>
      <c r="X1327" s="13"/>
      <c r="Y1327" s="13"/>
      <c r="Z1327" s="13"/>
      <c r="AA1327" s="13"/>
      <c r="AB1327" s="13"/>
      <c r="AC1327" s="13"/>
      <c r="AD1327" s="13"/>
      <c r="AE1327" s="13"/>
      <c r="AT1327" s="251" t="s">
        <v>358</v>
      </c>
      <c r="AU1327" s="251" t="s">
        <v>85</v>
      </c>
      <c r="AV1327" s="13" t="s">
        <v>83</v>
      </c>
      <c r="AW1327" s="13" t="s">
        <v>32</v>
      </c>
      <c r="AX1327" s="13" t="s">
        <v>76</v>
      </c>
      <c r="AY1327" s="251" t="s">
        <v>349</v>
      </c>
    </row>
    <row r="1328" s="13" customFormat="1">
      <c r="A1328" s="13"/>
      <c r="B1328" s="241"/>
      <c r="C1328" s="242"/>
      <c r="D1328" s="243" t="s">
        <v>358</v>
      </c>
      <c r="E1328" s="244" t="s">
        <v>1</v>
      </c>
      <c r="F1328" s="245" t="s">
        <v>1818</v>
      </c>
      <c r="G1328" s="242"/>
      <c r="H1328" s="244" t="s">
        <v>1</v>
      </c>
      <c r="I1328" s="246"/>
      <c r="J1328" s="242"/>
      <c r="K1328" s="242"/>
      <c r="L1328" s="247"/>
      <c r="M1328" s="248"/>
      <c r="N1328" s="249"/>
      <c r="O1328" s="249"/>
      <c r="P1328" s="249"/>
      <c r="Q1328" s="249"/>
      <c r="R1328" s="249"/>
      <c r="S1328" s="249"/>
      <c r="T1328" s="250"/>
      <c r="U1328" s="13"/>
      <c r="V1328" s="13"/>
      <c r="W1328" s="13"/>
      <c r="X1328" s="13"/>
      <c r="Y1328" s="13"/>
      <c r="Z1328" s="13"/>
      <c r="AA1328" s="13"/>
      <c r="AB1328" s="13"/>
      <c r="AC1328" s="13"/>
      <c r="AD1328" s="13"/>
      <c r="AE1328" s="13"/>
      <c r="AT1328" s="251" t="s">
        <v>358</v>
      </c>
      <c r="AU1328" s="251" t="s">
        <v>85</v>
      </c>
      <c r="AV1328" s="13" t="s">
        <v>83</v>
      </c>
      <c r="AW1328" s="13" t="s">
        <v>32</v>
      </c>
      <c r="AX1328" s="13" t="s">
        <v>76</v>
      </c>
      <c r="AY1328" s="251" t="s">
        <v>349</v>
      </c>
    </row>
    <row r="1329" s="13" customFormat="1">
      <c r="A1329" s="13"/>
      <c r="B1329" s="241"/>
      <c r="C1329" s="242"/>
      <c r="D1329" s="243" t="s">
        <v>358</v>
      </c>
      <c r="E1329" s="244" t="s">
        <v>1</v>
      </c>
      <c r="F1329" s="245" t="s">
        <v>1819</v>
      </c>
      <c r="G1329" s="242"/>
      <c r="H1329" s="244" t="s">
        <v>1</v>
      </c>
      <c r="I1329" s="246"/>
      <c r="J1329" s="242"/>
      <c r="K1329" s="242"/>
      <c r="L1329" s="247"/>
      <c r="M1329" s="248"/>
      <c r="N1329" s="249"/>
      <c r="O1329" s="249"/>
      <c r="P1329" s="249"/>
      <c r="Q1329" s="249"/>
      <c r="R1329" s="249"/>
      <c r="S1329" s="249"/>
      <c r="T1329" s="250"/>
      <c r="U1329" s="13"/>
      <c r="V1329" s="13"/>
      <c r="W1329" s="13"/>
      <c r="X1329" s="13"/>
      <c r="Y1329" s="13"/>
      <c r="Z1329" s="13"/>
      <c r="AA1329" s="13"/>
      <c r="AB1329" s="13"/>
      <c r="AC1329" s="13"/>
      <c r="AD1329" s="13"/>
      <c r="AE1329" s="13"/>
      <c r="AT1329" s="251" t="s">
        <v>358</v>
      </c>
      <c r="AU1329" s="251" t="s">
        <v>85</v>
      </c>
      <c r="AV1329" s="13" t="s">
        <v>83</v>
      </c>
      <c r="AW1329" s="13" t="s">
        <v>32</v>
      </c>
      <c r="AX1329" s="13" t="s">
        <v>76</v>
      </c>
      <c r="AY1329" s="251" t="s">
        <v>349</v>
      </c>
    </row>
    <row r="1330" s="14" customFormat="1">
      <c r="A1330" s="14"/>
      <c r="B1330" s="252"/>
      <c r="C1330" s="253"/>
      <c r="D1330" s="243" t="s">
        <v>358</v>
      </c>
      <c r="E1330" s="254" t="s">
        <v>1</v>
      </c>
      <c r="F1330" s="255" t="s">
        <v>290</v>
      </c>
      <c r="G1330" s="253"/>
      <c r="H1330" s="256">
        <v>218.46799999999999</v>
      </c>
      <c r="I1330" s="257"/>
      <c r="J1330" s="253"/>
      <c r="K1330" s="253"/>
      <c r="L1330" s="258"/>
      <c r="M1330" s="259"/>
      <c r="N1330" s="260"/>
      <c r="O1330" s="260"/>
      <c r="P1330" s="260"/>
      <c r="Q1330" s="260"/>
      <c r="R1330" s="260"/>
      <c r="S1330" s="260"/>
      <c r="T1330" s="261"/>
      <c r="U1330" s="14"/>
      <c r="V1330" s="14"/>
      <c r="W1330" s="14"/>
      <c r="X1330" s="14"/>
      <c r="Y1330" s="14"/>
      <c r="Z1330" s="14"/>
      <c r="AA1330" s="14"/>
      <c r="AB1330" s="14"/>
      <c r="AC1330" s="14"/>
      <c r="AD1330" s="14"/>
      <c r="AE1330" s="14"/>
      <c r="AT1330" s="262" t="s">
        <v>358</v>
      </c>
      <c r="AU1330" s="262" t="s">
        <v>85</v>
      </c>
      <c r="AV1330" s="14" t="s">
        <v>85</v>
      </c>
      <c r="AW1330" s="14" t="s">
        <v>32</v>
      </c>
      <c r="AX1330" s="14" t="s">
        <v>83</v>
      </c>
      <c r="AY1330" s="262" t="s">
        <v>349</v>
      </c>
    </row>
    <row r="1331" s="2" customFormat="1" ht="24.15" customHeight="1">
      <c r="A1331" s="38"/>
      <c r="B1331" s="39"/>
      <c r="C1331" s="228" t="s">
        <v>1824</v>
      </c>
      <c r="D1331" s="228" t="s">
        <v>351</v>
      </c>
      <c r="E1331" s="229" t="s">
        <v>1825</v>
      </c>
      <c r="F1331" s="230" t="s">
        <v>1826</v>
      </c>
      <c r="G1331" s="231" t="s">
        <v>354</v>
      </c>
      <c r="H1331" s="232">
        <v>95.140000000000001</v>
      </c>
      <c r="I1331" s="233"/>
      <c r="J1331" s="234">
        <f>ROUND(I1331*H1331,2)</f>
        <v>0</v>
      </c>
      <c r="K1331" s="230" t="s">
        <v>355</v>
      </c>
      <c r="L1331" s="44"/>
      <c r="M1331" s="235" t="s">
        <v>1</v>
      </c>
      <c r="N1331" s="236" t="s">
        <v>41</v>
      </c>
      <c r="O1331" s="91"/>
      <c r="P1331" s="237">
        <f>O1331*H1331</f>
        <v>0</v>
      </c>
      <c r="Q1331" s="237">
        <v>0.0015</v>
      </c>
      <c r="R1331" s="237">
        <f>Q1331*H1331</f>
        <v>0.14271</v>
      </c>
      <c r="S1331" s="237">
        <v>0</v>
      </c>
      <c r="T1331" s="238">
        <f>S1331*H1331</f>
        <v>0</v>
      </c>
      <c r="U1331" s="38"/>
      <c r="V1331" s="38"/>
      <c r="W1331" s="38"/>
      <c r="X1331" s="38"/>
      <c r="Y1331" s="38"/>
      <c r="Z1331" s="38"/>
      <c r="AA1331" s="38"/>
      <c r="AB1331" s="38"/>
      <c r="AC1331" s="38"/>
      <c r="AD1331" s="38"/>
      <c r="AE1331" s="38"/>
      <c r="AR1331" s="239" t="s">
        <v>439</v>
      </c>
      <c r="AT1331" s="239" t="s">
        <v>351</v>
      </c>
      <c r="AU1331" s="239" t="s">
        <v>85</v>
      </c>
      <c r="AY1331" s="17" t="s">
        <v>349</v>
      </c>
      <c r="BE1331" s="240">
        <f>IF(N1331="základní",J1331,0)</f>
        <v>0</v>
      </c>
      <c r="BF1331" s="240">
        <f>IF(N1331="snížená",J1331,0)</f>
        <v>0</v>
      </c>
      <c r="BG1331" s="240">
        <f>IF(N1331="zákl. přenesená",J1331,0)</f>
        <v>0</v>
      </c>
      <c r="BH1331" s="240">
        <f>IF(N1331="sníž. přenesená",J1331,0)</f>
        <v>0</v>
      </c>
      <c r="BI1331" s="240">
        <f>IF(N1331="nulová",J1331,0)</f>
        <v>0</v>
      </c>
      <c r="BJ1331" s="17" t="s">
        <v>83</v>
      </c>
      <c r="BK1331" s="240">
        <f>ROUND(I1331*H1331,2)</f>
        <v>0</v>
      </c>
      <c r="BL1331" s="17" t="s">
        <v>439</v>
      </c>
      <c r="BM1331" s="239" t="s">
        <v>1827</v>
      </c>
    </row>
    <row r="1332" s="13" customFormat="1">
      <c r="A1332" s="13"/>
      <c r="B1332" s="241"/>
      <c r="C1332" s="242"/>
      <c r="D1332" s="243" t="s">
        <v>358</v>
      </c>
      <c r="E1332" s="244" t="s">
        <v>1</v>
      </c>
      <c r="F1332" s="245" t="s">
        <v>580</v>
      </c>
      <c r="G1332" s="242"/>
      <c r="H1332" s="244" t="s">
        <v>1</v>
      </c>
      <c r="I1332" s="246"/>
      <c r="J1332" s="242"/>
      <c r="K1332" s="242"/>
      <c r="L1332" s="247"/>
      <c r="M1332" s="248"/>
      <c r="N1332" s="249"/>
      <c r="O1332" s="249"/>
      <c r="P1332" s="249"/>
      <c r="Q1332" s="249"/>
      <c r="R1332" s="249"/>
      <c r="S1332" s="249"/>
      <c r="T1332" s="250"/>
      <c r="U1332" s="13"/>
      <c r="V1332" s="13"/>
      <c r="W1332" s="13"/>
      <c r="X1332" s="13"/>
      <c r="Y1332" s="13"/>
      <c r="Z1332" s="13"/>
      <c r="AA1332" s="13"/>
      <c r="AB1332" s="13"/>
      <c r="AC1332" s="13"/>
      <c r="AD1332" s="13"/>
      <c r="AE1332" s="13"/>
      <c r="AT1332" s="251" t="s">
        <v>358</v>
      </c>
      <c r="AU1332" s="251" t="s">
        <v>85</v>
      </c>
      <c r="AV1332" s="13" t="s">
        <v>83</v>
      </c>
      <c r="AW1332" s="13" t="s">
        <v>32</v>
      </c>
      <c r="AX1332" s="13" t="s">
        <v>76</v>
      </c>
      <c r="AY1332" s="251" t="s">
        <v>349</v>
      </c>
    </row>
    <row r="1333" s="14" customFormat="1">
      <c r="A1333" s="14"/>
      <c r="B1333" s="252"/>
      <c r="C1333" s="253"/>
      <c r="D1333" s="243" t="s">
        <v>358</v>
      </c>
      <c r="E1333" s="263" t="s">
        <v>1</v>
      </c>
      <c r="F1333" s="254" t="s">
        <v>1828</v>
      </c>
      <c r="G1333" s="253"/>
      <c r="H1333" s="256">
        <v>64.997</v>
      </c>
      <c r="I1333" s="257"/>
      <c r="J1333" s="253"/>
      <c r="K1333" s="253"/>
      <c r="L1333" s="258"/>
      <c r="M1333" s="259"/>
      <c r="N1333" s="260"/>
      <c r="O1333" s="260"/>
      <c r="P1333" s="260"/>
      <c r="Q1333" s="260"/>
      <c r="R1333" s="260"/>
      <c r="S1333" s="260"/>
      <c r="T1333" s="261"/>
      <c r="U1333" s="14"/>
      <c r="V1333" s="14"/>
      <c r="W1333" s="14"/>
      <c r="X1333" s="14"/>
      <c r="Y1333" s="14"/>
      <c r="Z1333" s="14"/>
      <c r="AA1333" s="14"/>
      <c r="AB1333" s="14"/>
      <c r="AC1333" s="14"/>
      <c r="AD1333" s="14"/>
      <c r="AE1333" s="14"/>
      <c r="AT1333" s="262" t="s">
        <v>358</v>
      </c>
      <c r="AU1333" s="262" t="s">
        <v>85</v>
      </c>
      <c r="AV1333" s="14" t="s">
        <v>85</v>
      </c>
      <c r="AW1333" s="14" t="s">
        <v>32</v>
      </c>
      <c r="AX1333" s="14" t="s">
        <v>76</v>
      </c>
      <c r="AY1333" s="262" t="s">
        <v>349</v>
      </c>
    </row>
    <row r="1334" s="13" customFormat="1">
      <c r="A1334" s="13"/>
      <c r="B1334" s="241"/>
      <c r="C1334" s="242"/>
      <c r="D1334" s="243" t="s">
        <v>358</v>
      </c>
      <c r="E1334" s="244" t="s">
        <v>1</v>
      </c>
      <c r="F1334" s="245" t="s">
        <v>582</v>
      </c>
      <c r="G1334" s="242"/>
      <c r="H1334" s="244" t="s">
        <v>1</v>
      </c>
      <c r="I1334" s="246"/>
      <c r="J1334" s="242"/>
      <c r="K1334" s="242"/>
      <c r="L1334" s="247"/>
      <c r="M1334" s="248"/>
      <c r="N1334" s="249"/>
      <c r="O1334" s="249"/>
      <c r="P1334" s="249"/>
      <c r="Q1334" s="249"/>
      <c r="R1334" s="249"/>
      <c r="S1334" s="249"/>
      <c r="T1334" s="250"/>
      <c r="U1334" s="13"/>
      <c r="V1334" s="13"/>
      <c r="W1334" s="13"/>
      <c r="X1334" s="13"/>
      <c r="Y1334" s="13"/>
      <c r="Z1334" s="13"/>
      <c r="AA1334" s="13"/>
      <c r="AB1334" s="13"/>
      <c r="AC1334" s="13"/>
      <c r="AD1334" s="13"/>
      <c r="AE1334" s="13"/>
      <c r="AT1334" s="251" t="s">
        <v>358</v>
      </c>
      <c r="AU1334" s="251" t="s">
        <v>85</v>
      </c>
      <c r="AV1334" s="13" t="s">
        <v>83</v>
      </c>
      <c r="AW1334" s="13" t="s">
        <v>32</v>
      </c>
      <c r="AX1334" s="13" t="s">
        <v>76</v>
      </c>
      <c r="AY1334" s="251" t="s">
        <v>349</v>
      </c>
    </row>
    <row r="1335" s="14" customFormat="1">
      <c r="A1335" s="14"/>
      <c r="B1335" s="252"/>
      <c r="C1335" s="253"/>
      <c r="D1335" s="243" t="s">
        <v>358</v>
      </c>
      <c r="E1335" s="263" t="s">
        <v>1</v>
      </c>
      <c r="F1335" s="254" t="s">
        <v>1829</v>
      </c>
      <c r="G1335" s="253"/>
      <c r="H1335" s="256">
        <v>30.143000000000001</v>
      </c>
      <c r="I1335" s="257"/>
      <c r="J1335" s="253"/>
      <c r="K1335" s="253"/>
      <c r="L1335" s="258"/>
      <c r="M1335" s="259"/>
      <c r="N1335" s="260"/>
      <c r="O1335" s="260"/>
      <c r="P1335" s="260"/>
      <c r="Q1335" s="260"/>
      <c r="R1335" s="260"/>
      <c r="S1335" s="260"/>
      <c r="T1335" s="261"/>
      <c r="U1335" s="14"/>
      <c r="V1335" s="14"/>
      <c r="W1335" s="14"/>
      <c r="X1335" s="14"/>
      <c r="Y1335" s="14"/>
      <c r="Z1335" s="14"/>
      <c r="AA1335" s="14"/>
      <c r="AB1335" s="14"/>
      <c r="AC1335" s="14"/>
      <c r="AD1335" s="14"/>
      <c r="AE1335" s="14"/>
      <c r="AT1335" s="262" t="s">
        <v>358</v>
      </c>
      <c r="AU1335" s="262" t="s">
        <v>85</v>
      </c>
      <c r="AV1335" s="14" t="s">
        <v>85</v>
      </c>
      <c r="AW1335" s="14" t="s">
        <v>32</v>
      </c>
      <c r="AX1335" s="14" t="s">
        <v>76</v>
      </c>
      <c r="AY1335" s="262" t="s">
        <v>349</v>
      </c>
    </row>
    <row r="1336" s="15" customFormat="1">
      <c r="A1336" s="15"/>
      <c r="B1336" s="264"/>
      <c r="C1336" s="265"/>
      <c r="D1336" s="243" t="s">
        <v>358</v>
      </c>
      <c r="E1336" s="266" t="s">
        <v>1</v>
      </c>
      <c r="F1336" s="267" t="s">
        <v>377</v>
      </c>
      <c r="G1336" s="265"/>
      <c r="H1336" s="268">
        <v>95.140000000000001</v>
      </c>
      <c r="I1336" s="269"/>
      <c r="J1336" s="265"/>
      <c r="K1336" s="265"/>
      <c r="L1336" s="270"/>
      <c r="M1336" s="271"/>
      <c r="N1336" s="272"/>
      <c r="O1336" s="272"/>
      <c r="P1336" s="272"/>
      <c r="Q1336" s="272"/>
      <c r="R1336" s="272"/>
      <c r="S1336" s="272"/>
      <c r="T1336" s="273"/>
      <c r="U1336" s="15"/>
      <c r="V1336" s="15"/>
      <c r="W1336" s="15"/>
      <c r="X1336" s="15"/>
      <c r="Y1336" s="15"/>
      <c r="Z1336" s="15"/>
      <c r="AA1336" s="15"/>
      <c r="AB1336" s="15"/>
      <c r="AC1336" s="15"/>
      <c r="AD1336" s="15"/>
      <c r="AE1336" s="15"/>
      <c r="AT1336" s="274" t="s">
        <v>358</v>
      </c>
      <c r="AU1336" s="274" t="s">
        <v>85</v>
      </c>
      <c r="AV1336" s="15" t="s">
        <v>356</v>
      </c>
      <c r="AW1336" s="15" t="s">
        <v>32</v>
      </c>
      <c r="AX1336" s="15" t="s">
        <v>83</v>
      </c>
      <c r="AY1336" s="274" t="s">
        <v>349</v>
      </c>
    </row>
    <row r="1337" s="2" customFormat="1" ht="24.15" customHeight="1">
      <c r="A1337" s="38"/>
      <c r="B1337" s="39"/>
      <c r="C1337" s="228" t="s">
        <v>1830</v>
      </c>
      <c r="D1337" s="228" t="s">
        <v>351</v>
      </c>
      <c r="E1337" s="229" t="s">
        <v>1831</v>
      </c>
      <c r="F1337" s="230" t="s">
        <v>1832</v>
      </c>
      <c r="G1337" s="231" t="s">
        <v>422</v>
      </c>
      <c r="H1337" s="232">
        <v>33.600000000000001</v>
      </c>
      <c r="I1337" s="233"/>
      <c r="J1337" s="234">
        <f>ROUND(I1337*H1337,2)</f>
        <v>0</v>
      </c>
      <c r="K1337" s="230" t="s">
        <v>355</v>
      </c>
      <c r="L1337" s="44"/>
      <c r="M1337" s="235" t="s">
        <v>1</v>
      </c>
      <c r="N1337" s="236" t="s">
        <v>41</v>
      </c>
      <c r="O1337" s="91"/>
      <c r="P1337" s="237">
        <f>O1337*H1337</f>
        <v>0</v>
      </c>
      <c r="Q1337" s="237">
        <v>0.00027999999999999998</v>
      </c>
      <c r="R1337" s="237">
        <f>Q1337*H1337</f>
        <v>0.0094079999999999997</v>
      </c>
      <c r="S1337" s="237">
        <v>0</v>
      </c>
      <c r="T1337" s="238">
        <f>S1337*H1337</f>
        <v>0</v>
      </c>
      <c r="U1337" s="38"/>
      <c r="V1337" s="38"/>
      <c r="W1337" s="38"/>
      <c r="X1337" s="38"/>
      <c r="Y1337" s="38"/>
      <c r="Z1337" s="38"/>
      <c r="AA1337" s="38"/>
      <c r="AB1337" s="38"/>
      <c r="AC1337" s="38"/>
      <c r="AD1337" s="38"/>
      <c r="AE1337" s="38"/>
      <c r="AR1337" s="239" t="s">
        <v>439</v>
      </c>
      <c r="AT1337" s="239" t="s">
        <v>351</v>
      </c>
      <c r="AU1337" s="239" t="s">
        <v>85</v>
      </c>
      <c r="AY1337" s="17" t="s">
        <v>349</v>
      </c>
      <c r="BE1337" s="240">
        <f>IF(N1337="základní",J1337,0)</f>
        <v>0</v>
      </c>
      <c r="BF1337" s="240">
        <f>IF(N1337="snížená",J1337,0)</f>
        <v>0</v>
      </c>
      <c r="BG1337" s="240">
        <f>IF(N1337="zákl. přenesená",J1337,0)</f>
        <v>0</v>
      </c>
      <c r="BH1337" s="240">
        <f>IF(N1337="sníž. přenesená",J1337,0)</f>
        <v>0</v>
      </c>
      <c r="BI1337" s="240">
        <f>IF(N1337="nulová",J1337,0)</f>
        <v>0</v>
      </c>
      <c r="BJ1337" s="17" t="s">
        <v>83</v>
      </c>
      <c r="BK1337" s="240">
        <f>ROUND(I1337*H1337,2)</f>
        <v>0</v>
      </c>
      <c r="BL1337" s="17" t="s">
        <v>439</v>
      </c>
      <c r="BM1337" s="239" t="s">
        <v>1833</v>
      </c>
    </row>
    <row r="1338" s="14" customFormat="1">
      <c r="A1338" s="14"/>
      <c r="B1338" s="252"/>
      <c r="C1338" s="253"/>
      <c r="D1338" s="243" t="s">
        <v>358</v>
      </c>
      <c r="E1338" s="263" t="s">
        <v>1</v>
      </c>
      <c r="F1338" s="254" t="s">
        <v>1834</v>
      </c>
      <c r="G1338" s="253"/>
      <c r="H1338" s="256">
        <v>33.600000000000001</v>
      </c>
      <c r="I1338" s="257"/>
      <c r="J1338" s="253"/>
      <c r="K1338" s="253"/>
      <c r="L1338" s="258"/>
      <c r="M1338" s="259"/>
      <c r="N1338" s="260"/>
      <c r="O1338" s="260"/>
      <c r="P1338" s="260"/>
      <c r="Q1338" s="260"/>
      <c r="R1338" s="260"/>
      <c r="S1338" s="260"/>
      <c r="T1338" s="261"/>
      <c r="U1338" s="14"/>
      <c r="V1338" s="14"/>
      <c r="W1338" s="14"/>
      <c r="X1338" s="14"/>
      <c r="Y1338" s="14"/>
      <c r="Z1338" s="14"/>
      <c r="AA1338" s="14"/>
      <c r="AB1338" s="14"/>
      <c r="AC1338" s="14"/>
      <c r="AD1338" s="14"/>
      <c r="AE1338" s="14"/>
      <c r="AT1338" s="262" t="s">
        <v>358</v>
      </c>
      <c r="AU1338" s="262" t="s">
        <v>85</v>
      </c>
      <c r="AV1338" s="14" t="s">
        <v>85</v>
      </c>
      <c r="AW1338" s="14" t="s">
        <v>32</v>
      </c>
      <c r="AX1338" s="14" t="s">
        <v>76</v>
      </c>
      <c r="AY1338" s="262" t="s">
        <v>349</v>
      </c>
    </row>
    <row r="1339" s="15" customFormat="1">
      <c r="A1339" s="15"/>
      <c r="B1339" s="264"/>
      <c r="C1339" s="265"/>
      <c r="D1339" s="243" t="s">
        <v>358</v>
      </c>
      <c r="E1339" s="266" t="s">
        <v>1</v>
      </c>
      <c r="F1339" s="267" t="s">
        <v>377</v>
      </c>
      <c r="G1339" s="265"/>
      <c r="H1339" s="268">
        <v>33.600000000000001</v>
      </c>
      <c r="I1339" s="269"/>
      <c r="J1339" s="265"/>
      <c r="K1339" s="265"/>
      <c r="L1339" s="270"/>
      <c r="M1339" s="271"/>
      <c r="N1339" s="272"/>
      <c r="O1339" s="272"/>
      <c r="P1339" s="272"/>
      <c r="Q1339" s="272"/>
      <c r="R1339" s="272"/>
      <c r="S1339" s="272"/>
      <c r="T1339" s="273"/>
      <c r="U1339" s="15"/>
      <c r="V1339" s="15"/>
      <c r="W1339" s="15"/>
      <c r="X1339" s="15"/>
      <c r="Y1339" s="15"/>
      <c r="Z1339" s="15"/>
      <c r="AA1339" s="15"/>
      <c r="AB1339" s="15"/>
      <c r="AC1339" s="15"/>
      <c r="AD1339" s="15"/>
      <c r="AE1339" s="15"/>
      <c r="AT1339" s="274" t="s">
        <v>358</v>
      </c>
      <c r="AU1339" s="274" t="s">
        <v>85</v>
      </c>
      <c r="AV1339" s="15" t="s">
        <v>356</v>
      </c>
      <c r="AW1339" s="15" t="s">
        <v>32</v>
      </c>
      <c r="AX1339" s="15" t="s">
        <v>83</v>
      </c>
      <c r="AY1339" s="274" t="s">
        <v>349</v>
      </c>
    </row>
    <row r="1340" s="2" customFormat="1" ht="33" customHeight="1">
      <c r="A1340" s="38"/>
      <c r="B1340" s="39"/>
      <c r="C1340" s="228" t="s">
        <v>1835</v>
      </c>
      <c r="D1340" s="228" t="s">
        <v>351</v>
      </c>
      <c r="E1340" s="229" t="s">
        <v>1836</v>
      </c>
      <c r="F1340" s="230" t="s">
        <v>1837</v>
      </c>
      <c r="G1340" s="231" t="s">
        <v>354</v>
      </c>
      <c r="H1340" s="232">
        <v>218.46799999999999</v>
      </c>
      <c r="I1340" s="233"/>
      <c r="J1340" s="234">
        <f>ROUND(I1340*H1340,2)</f>
        <v>0</v>
      </c>
      <c r="K1340" s="230" t="s">
        <v>355</v>
      </c>
      <c r="L1340" s="44"/>
      <c r="M1340" s="235" t="s">
        <v>1</v>
      </c>
      <c r="N1340" s="236" t="s">
        <v>41</v>
      </c>
      <c r="O1340" s="91"/>
      <c r="P1340" s="237">
        <f>O1340*H1340</f>
        <v>0</v>
      </c>
      <c r="Q1340" s="237">
        <v>0.0090900000000000009</v>
      </c>
      <c r="R1340" s="237">
        <f>Q1340*H1340</f>
        <v>1.9858741200000001</v>
      </c>
      <c r="S1340" s="237">
        <v>0</v>
      </c>
      <c r="T1340" s="238">
        <f>S1340*H1340</f>
        <v>0</v>
      </c>
      <c r="U1340" s="38"/>
      <c r="V1340" s="38"/>
      <c r="W1340" s="38"/>
      <c r="X1340" s="38"/>
      <c r="Y1340" s="38"/>
      <c r="Z1340" s="38"/>
      <c r="AA1340" s="38"/>
      <c r="AB1340" s="38"/>
      <c r="AC1340" s="38"/>
      <c r="AD1340" s="38"/>
      <c r="AE1340" s="38"/>
      <c r="AR1340" s="239" t="s">
        <v>439</v>
      </c>
      <c r="AT1340" s="239" t="s">
        <v>351</v>
      </c>
      <c r="AU1340" s="239" t="s">
        <v>85</v>
      </c>
      <c r="AY1340" s="17" t="s">
        <v>349</v>
      </c>
      <c r="BE1340" s="240">
        <f>IF(N1340="základní",J1340,0)</f>
        <v>0</v>
      </c>
      <c r="BF1340" s="240">
        <f>IF(N1340="snížená",J1340,0)</f>
        <v>0</v>
      </c>
      <c r="BG1340" s="240">
        <f>IF(N1340="zákl. přenesená",J1340,0)</f>
        <v>0</v>
      </c>
      <c r="BH1340" s="240">
        <f>IF(N1340="sníž. přenesená",J1340,0)</f>
        <v>0</v>
      </c>
      <c r="BI1340" s="240">
        <f>IF(N1340="nulová",J1340,0)</f>
        <v>0</v>
      </c>
      <c r="BJ1340" s="17" t="s">
        <v>83</v>
      </c>
      <c r="BK1340" s="240">
        <f>ROUND(I1340*H1340,2)</f>
        <v>0</v>
      </c>
      <c r="BL1340" s="17" t="s">
        <v>439</v>
      </c>
      <c r="BM1340" s="239" t="s">
        <v>1838</v>
      </c>
    </row>
    <row r="1341" s="13" customFormat="1">
      <c r="A1341" s="13"/>
      <c r="B1341" s="241"/>
      <c r="C1341" s="242"/>
      <c r="D1341" s="243" t="s">
        <v>358</v>
      </c>
      <c r="E1341" s="244" t="s">
        <v>1</v>
      </c>
      <c r="F1341" s="245" t="s">
        <v>359</v>
      </c>
      <c r="G1341" s="242"/>
      <c r="H1341" s="244" t="s">
        <v>1</v>
      </c>
      <c r="I1341" s="246"/>
      <c r="J1341" s="242"/>
      <c r="K1341" s="242"/>
      <c r="L1341" s="247"/>
      <c r="M1341" s="248"/>
      <c r="N1341" s="249"/>
      <c r="O1341" s="249"/>
      <c r="P1341" s="249"/>
      <c r="Q1341" s="249"/>
      <c r="R1341" s="249"/>
      <c r="S1341" s="249"/>
      <c r="T1341" s="250"/>
      <c r="U1341" s="13"/>
      <c r="V1341" s="13"/>
      <c r="W1341" s="13"/>
      <c r="X1341" s="13"/>
      <c r="Y1341" s="13"/>
      <c r="Z1341" s="13"/>
      <c r="AA1341" s="13"/>
      <c r="AB1341" s="13"/>
      <c r="AC1341" s="13"/>
      <c r="AD1341" s="13"/>
      <c r="AE1341" s="13"/>
      <c r="AT1341" s="251" t="s">
        <v>358</v>
      </c>
      <c r="AU1341" s="251" t="s">
        <v>85</v>
      </c>
      <c r="AV1341" s="13" t="s">
        <v>83</v>
      </c>
      <c r="AW1341" s="13" t="s">
        <v>32</v>
      </c>
      <c r="AX1341" s="13" t="s">
        <v>76</v>
      </c>
      <c r="AY1341" s="251" t="s">
        <v>349</v>
      </c>
    </row>
    <row r="1342" s="13" customFormat="1">
      <c r="A1342" s="13"/>
      <c r="B1342" s="241"/>
      <c r="C1342" s="242"/>
      <c r="D1342" s="243" t="s">
        <v>358</v>
      </c>
      <c r="E1342" s="244" t="s">
        <v>1</v>
      </c>
      <c r="F1342" s="245" t="s">
        <v>580</v>
      </c>
      <c r="G1342" s="242"/>
      <c r="H1342" s="244" t="s">
        <v>1</v>
      </c>
      <c r="I1342" s="246"/>
      <c r="J1342" s="242"/>
      <c r="K1342" s="242"/>
      <c r="L1342" s="247"/>
      <c r="M1342" s="248"/>
      <c r="N1342" s="249"/>
      <c r="O1342" s="249"/>
      <c r="P1342" s="249"/>
      <c r="Q1342" s="249"/>
      <c r="R1342" s="249"/>
      <c r="S1342" s="249"/>
      <c r="T1342" s="250"/>
      <c r="U1342" s="13"/>
      <c r="V1342" s="13"/>
      <c r="W1342" s="13"/>
      <c r="X1342" s="13"/>
      <c r="Y1342" s="13"/>
      <c r="Z1342" s="13"/>
      <c r="AA1342" s="13"/>
      <c r="AB1342" s="13"/>
      <c r="AC1342" s="13"/>
      <c r="AD1342" s="13"/>
      <c r="AE1342" s="13"/>
      <c r="AT1342" s="251" t="s">
        <v>358</v>
      </c>
      <c r="AU1342" s="251" t="s">
        <v>85</v>
      </c>
      <c r="AV1342" s="13" t="s">
        <v>83</v>
      </c>
      <c r="AW1342" s="13" t="s">
        <v>32</v>
      </c>
      <c r="AX1342" s="13" t="s">
        <v>76</v>
      </c>
      <c r="AY1342" s="251" t="s">
        <v>349</v>
      </c>
    </row>
    <row r="1343" s="13" customFormat="1">
      <c r="A1343" s="13"/>
      <c r="B1343" s="241"/>
      <c r="C1343" s="242"/>
      <c r="D1343" s="243" t="s">
        <v>358</v>
      </c>
      <c r="E1343" s="244" t="s">
        <v>1</v>
      </c>
      <c r="F1343" s="245" t="s">
        <v>1817</v>
      </c>
      <c r="G1343" s="242"/>
      <c r="H1343" s="244" t="s">
        <v>1</v>
      </c>
      <c r="I1343" s="246"/>
      <c r="J1343" s="242"/>
      <c r="K1343" s="242"/>
      <c r="L1343" s="247"/>
      <c r="M1343" s="248"/>
      <c r="N1343" s="249"/>
      <c r="O1343" s="249"/>
      <c r="P1343" s="249"/>
      <c r="Q1343" s="249"/>
      <c r="R1343" s="249"/>
      <c r="S1343" s="249"/>
      <c r="T1343" s="250"/>
      <c r="U1343" s="13"/>
      <c r="V1343" s="13"/>
      <c r="W1343" s="13"/>
      <c r="X1343" s="13"/>
      <c r="Y1343" s="13"/>
      <c r="Z1343" s="13"/>
      <c r="AA1343" s="13"/>
      <c r="AB1343" s="13"/>
      <c r="AC1343" s="13"/>
      <c r="AD1343" s="13"/>
      <c r="AE1343" s="13"/>
      <c r="AT1343" s="251" t="s">
        <v>358</v>
      </c>
      <c r="AU1343" s="251" t="s">
        <v>85</v>
      </c>
      <c r="AV1343" s="13" t="s">
        <v>83</v>
      </c>
      <c r="AW1343" s="13" t="s">
        <v>32</v>
      </c>
      <c r="AX1343" s="13" t="s">
        <v>76</v>
      </c>
      <c r="AY1343" s="251" t="s">
        <v>349</v>
      </c>
    </row>
    <row r="1344" s="13" customFormat="1">
      <c r="A1344" s="13"/>
      <c r="B1344" s="241"/>
      <c r="C1344" s="242"/>
      <c r="D1344" s="243" t="s">
        <v>358</v>
      </c>
      <c r="E1344" s="244" t="s">
        <v>1</v>
      </c>
      <c r="F1344" s="245" t="s">
        <v>582</v>
      </c>
      <c r="G1344" s="242"/>
      <c r="H1344" s="244" t="s">
        <v>1</v>
      </c>
      <c r="I1344" s="246"/>
      <c r="J1344" s="242"/>
      <c r="K1344" s="242"/>
      <c r="L1344" s="247"/>
      <c r="M1344" s="248"/>
      <c r="N1344" s="249"/>
      <c r="O1344" s="249"/>
      <c r="P1344" s="249"/>
      <c r="Q1344" s="249"/>
      <c r="R1344" s="249"/>
      <c r="S1344" s="249"/>
      <c r="T1344" s="250"/>
      <c r="U1344" s="13"/>
      <c r="V1344" s="13"/>
      <c r="W1344" s="13"/>
      <c r="X1344" s="13"/>
      <c r="Y1344" s="13"/>
      <c r="Z1344" s="13"/>
      <c r="AA1344" s="13"/>
      <c r="AB1344" s="13"/>
      <c r="AC1344" s="13"/>
      <c r="AD1344" s="13"/>
      <c r="AE1344" s="13"/>
      <c r="AT1344" s="251" t="s">
        <v>358</v>
      </c>
      <c r="AU1344" s="251" t="s">
        <v>85</v>
      </c>
      <c r="AV1344" s="13" t="s">
        <v>83</v>
      </c>
      <c r="AW1344" s="13" t="s">
        <v>32</v>
      </c>
      <c r="AX1344" s="13" t="s">
        <v>76</v>
      </c>
      <c r="AY1344" s="251" t="s">
        <v>349</v>
      </c>
    </row>
    <row r="1345" s="13" customFormat="1">
      <c r="A1345" s="13"/>
      <c r="B1345" s="241"/>
      <c r="C1345" s="242"/>
      <c r="D1345" s="243" t="s">
        <v>358</v>
      </c>
      <c r="E1345" s="244" t="s">
        <v>1</v>
      </c>
      <c r="F1345" s="245" t="s">
        <v>1818</v>
      </c>
      <c r="G1345" s="242"/>
      <c r="H1345" s="244" t="s">
        <v>1</v>
      </c>
      <c r="I1345" s="246"/>
      <c r="J1345" s="242"/>
      <c r="K1345" s="242"/>
      <c r="L1345" s="247"/>
      <c r="M1345" s="248"/>
      <c r="N1345" s="249"/>
      <c r="O1345" s="249"/>
      <c r="P1345" s="249"/>
      <c r="Q1345" s="249"/>
      <c r="R1345" s="249"/>
      <c r="S1345" s="249"/>
      <c r="T1345" s="250"/>
      <c r="U1345" s="13"/>
      <c r="V1345" s="13"/>
      <c r="W1345" s="13"/>
      <c r="X1345" s="13"/>
      <c r="Y1345" s="13"/>
      <c r="Z1345" s="13"/>
      <c r="AA1345" s="13"/>
      <c r="AB1345" s="13"/>
      <c r="AC1345" s="13"/>
      <c r="AD1345" s="13"/>
      <c r="AE1345" s="13"/>
      <c r="AT1345" s="251" t="s">
        <v>358</v>
      </c>
      <c r="AU1345" s="251" t="s">
        <v>85</v>
      </c>
      <c r="AV1345" s="13" t="s">
        <v>83</v>
      </c>
      <c r="AW1345" s="13" t="s">
        <v>32</v>
      </c>
      <c r="AX1345" s="13" t="s">
        <v>76</v>
      </c>
      <c r="AY1345" s="251" t="s">
        <v>349</v>
      </c>
    </row>
    <row r="1346" s="13" customFormat="1">
      <c r="A1346" s="13"/>
      <c r="B1346" s="241"/>
      <c r="C1346" s="242"/>
      <c r="D1346" s="243" t="s">
        <v>358</v>
      </c>
      <c r="E1346" s="244" t="s">
        <v>1</v>
      </c>
      <c r="F1346" s="245" t="s">
        <v>1819</v>
      </c>
      <c r="G1346" s="242"/>
      <c r="H1346" s="244" t="s">
        <v>1</v>
      </c>
      <c r="I1346" s="246"/>
      <c r="J1346" s="242"/>
      <c r="K1346" s="242"/>
      <c r="L1346" s="247"/>
      <c r="M1346" s="248"/>
      <c r="N1346" s="249"/>
      <c r="O1346" s="249"/>
      <c r="P1346" s="249"/>
      <c r="Q1346" s="249"/>
      <c r="R1346" s="249"/>
      <c r="S1346" s="249"/>
      <c r="T1346" s="250"/>
      <c r="U1346" s="13"/>
      <c r="V1346" s="13"/>
      <c r="W1346" s="13"/>
      <c r="X1346" s="13"/>
      <c r="Y1346" s="13"/>
      <c r="Z1346" s="13"/>
      <c r="AA1346" s="13"/>
      <c r="AB1346" s="13"/>
      <c r="AC1346" s="13"/>
      <c r="AD1346" s="13"/>
      <c r="AE1346" s="13"/>
      <c r="AT1346" s="251" t="s">
        <v>358</v>
      </c>
      <c r="AU1346" s="251" t="s">
        <v>85</v>
      </c>
      <c r="AV1346" s="13" t="s">
        <v>83</v>
      </c>
      <c r="AW1346" s="13" t="s">
        <v>32</v>
      </c>
      <c r="AX1346" s="13" t="s">
        <v>76</v>
      </c>
      <c r="AY1346" s="251" t="s">
        <v>349</v>
      </c>
    </row>
    <row r="1347" s="14" customFormat="1">
      <c r="A1347" s="14"/>
      <c r="B1347" s="252"/>
      <c r="C1347" s="253"/>
      <c r="D1347" s="243" t="s">
        <v>358</v>
      </c>
      <c r="E1347" s="254" t="s">
        <v>1</v>
      </c>
      <c r="F1347" s="255" t="s">
        <v>290</v>
      </c>
      <c r="G1347" s="253"/>
      <c r="H1347" s="256">
        <v>218.46799999999999</v>
      </c>
      <c r="I1347" s="257"/>
      <c r="J1347" s="253"/>
      <c r="K1347" s="253"/>
      <c r="L1347" s="258"/>
      <c r="M1347" s="259"/>
      <c r="N1347" s="260"/>
      <c r="O1347" s="260"/>
      <c r="P1347" s="260"/>
      <c r="Q1347" s="260"/>
      <c r="R1347" s="260"/>
      <c r="S1347" s="260"/>
      <c r="T1347" s="261"/>
      <c r="U1347" s="14"/>
      <c r="V1347" s="14"/>
      <c r="W1347" s="14"/>
      <c r="X1347" s="14"/>
      <c r="Y1347" s="14"/>
      <c r="Z1347" s="14"/>
      <c r="AA1347" s="14"/>
      <c r="AB1347" s="14"/>
      <c r="AC1347" s="14"/>
      <c r="AD1347" s="14"/>
      <c r="AE1347" s="14"/>
      <c r="AT1347" s="262" t="s">
        <v>358</v>
      </c>
      <c r="AU1347" s="262" t="s">
        <v>85</v>
      </c>
      <c r="AV1347" s="14" t="s">
        <v>85</v>
      </c>
      <c r="AW1347" s="14" t="s">
        <v>32</v>
      </c>
      <c r="AX1347" s="14" t="s">
        <v>83</v>
      </c>
      <c r="AY1347" s="262" t="s">
        <v>349</v>
      </c>
    </row>
    <row r="1348" s="2" customFormat="1" ht="24.15" customHeight="1">
      <c r="A1348" s="38"/>
      <c r="B1348" s="39"/>
      <c r="C1348" s="275" t="s">
        <v>1839</v>
      </c>
      <c r="D1348" s="275" t="s">
        <v>419</v>
      </c>
      <c r="E1348" s="276" t="s">
        <v>1840</v>
      </c>
      <c r="F1348" s="277" t="s">
        <v>1841</v>
      </c>
      <c r="G1348" s="278" t="s">
        <v>354</v>
      </c>
      <c r="H1348" s="279">
        <v>251.238</v>
      </c>
      <c r="I1348" s="280"/>
      <c r="J1348" s="281">
        <f>ROUND(I1348*H1348,2)</f>
        <v>0</v>
      </c>
      <c r="K1348" s="277" t="s">
        <v>355</v>
      </c>
      <c r="L1348" s="282"/>
      <c r="M1348" s="283" t="s">
        <v>1</v>
      </c>
      <c r="N1348" s="284" t="s">
        <v>41</v>
      </c>
      <c r="O1348" s="91"/>
      <c r="P1348" s="237">
        <f>O1348*H1348</f>
        <v>0</v>
      </c>
      <c r="Q1348" s="237">
        <v>0.019</v>
      </c>
      <c r="R1348" s="237">
        <f>Q1348*H1348</f>
        <v>4.7735219999999998</v>
      </c>
      <c r="S1348" s="237">
        <v>0</v>
      </c>
      <c r="T1348" s="238">
        <f>S1348*H1348</f>
        <v>0</v>
      </c>
      <c r="U1348" s="38"/>
      <c r="V1348" s="38"/>
      <c r="W1348" s="38"/>
      <c r="X1348" s="38"/>
      <c r="Y1348" s="38"/>
      <c r="Z1348" s="38"/>
      <c r="AA1348" s="38"/>
      <c r="AB1348" s="38"/>
      <c r="AC1348" s="38"/>
      <c r="AD1348" s="38"/>
      <c r="AE1348" s="38"/>
      <c r="AR1348" s="239" t="s">
        <v>525</v>
      </c>
      <c r="AT1348" s="239" t="s">
        <v>419</v>
      </c>
      <c r="AU1348" s="239" t="s">
        <v>85</v>
      </c>
      <c r="AY1348" s="17" t="s">
        <v>349</v>
      </c>
      <c r="BE1348" s="240">
        <f>IF(N1348="základní",J1348,0)</f>
        <v>0</v>
      </c>
      <c r="BF1348" s="240">
        <f>IF(N1348="snížená",J1348,0)</f>
        <v>0</v>
      </c>
      <c r="BG1348" s="240">
        <f>IF(N1348="zákl. přenesená",J1348,0)</f>
        <v>0</v>
      </c>
      <c r="BH1348" s="240">
        <f>IF(N1348="sníž. přenesená",J1348,0)</f>
        <v>0</v>
      </c>
      <c r="BI1348" s="240">
        <f>IF(N1348="nulová",J1348,0)</f>
        <v>0</v>
      </c>
      <c r="BJ1348" s="17" t="s">
        <v>83</v>
      </c>
      <c r="BK1348" s="240">
        <f>ROUND(I1348*H1348,2)</f>
        <v>0</v>
      </c>
      <c r="BL1348" s="17" t="s">
        <v>439</v>
      </c>
      <c r="BM1348" s="239" t="s">
        <v>1842</v>
      </c>
    </row>
    <row r="1349" s="14" customFormat="1">
      <c r="A1349" s="14"/>
      <c r="B1349" s="252"/>
      <c r="C1349" s="253"/>
      <c r="D1349" s="243" t="s">
        <v>358</v>
      </c>
      <c r="E1349" s="253"/>
      <c r="F1349" s="254" t="s">
        <v>1843</v>
      </c>
      <c r="G1349" s="253"/>
      <c r="H1349" s="256">
        <v>251.238</v>
      </c>
      <c r="I1349" s="257"/>
      <c r="J1349" s="253"/>
      <c r="K1349" s="253"/>
      <c r="L1349" s="258"/>
      <c r="M1349" s="259"/>
      <c r="N1349" s="260"/>
      <c r="O1349" s="260"/>
      <c r="P1349" s="260"/>
      <c r="Q1349" s="260"/>
      <c r="R1349" s="260"/>
      <c r="S1349" s="260"/>
      <c r="T1349" s="261"/>
      <c r="U1349" s="14"/>
      <c r="V1349" s="14"/>
      <c r="W1349" s="14"/>
      <c r="X1349" s="14"/>
      <c r="Y1349" s="14"/>
      <c r="Z1349" s="14"/>
      <c r="AA1349" s="14"/>
      <c r="AB1349" s="14"/>
      <c r="AC1349" s="14"/>
      <c r="AD1349" s="14"/>
      <c r="AE1349" s="14"/>
      <c r="AT1349" s="262" t="s">
        <v>358</v>
      </c>
      <c r="AU1349" s="262" t="s">
        <v>85</v>
      </c>
      <c r="AV1349" s="14" t="s">
        <v>85</v>
      </c>
      <c r="AW1349" s="14" t="s">
        <v>4</v>
      </c>
      <c r="AX1349" s="14" t="s">
        <v>83</v>
      </c>
      <c r="AY1349" s="262" t="s">
        <v>349</v>
      </c>
    </row>
    <row r="1350" s="2" customFormat="1" ht="24.15" customHeight="1">
      <c r="A1350" s="38"/>
      <c r="B1350" s="39"/>
      <c r="C1350" s="228" t="s">
        <v>1844</v>
      </c>
      <c r="D1350" s="228" t="s">
        <v>351</v>
      </c>
      <c r="E1350" s="229" t="s">
        <v>1845</v>
      </c>
      <c r="F1350" s="230" t="s">
        <v>1846</v>
      </c>
      <c r="G1350" s="231" t="s">
        <v>422</v>
      </c>
      <c r="H1350" s="232">
        <v>56</v>
      </c>
      <c r="I1350" s="233"/>
      <c r="J1350" s="234">
        <f>ROUND(I1350*H1350,2)</f>
        <v>0</v>
      </c>
      <c r="K1350" s="230" t="s">
        <v>355</v>
      </c>
      <c r="L1350" s="44"/>
      <c r="M1350" s="235" t="s">
        <v>1</v>
      </c>
      <c r="N1350" s="236" t="s">
        <v>41</v>
      </c>
      <c r="O1350" s="91"/>
      <c r="P1350" s="237">
        <f>O1350*H1350</f>
        <v>0</v>
      </c>
      <c r="Q1350" s="237">
        <v>0.00020000000000000001</v>
      </c>
      <c r="R1350" s="237">
        <f>Q1350*H1350</f>
        <v>0.0112</v>
      </c>
      <c r="S1350" s="237">
        <v>0</v>
      </c>
      <c r="T1350" s="238">
        <f>S1350*H1350</f>
        <v>0</v>
      </c>
      <c r="U1350" s="38"/>
      <c r="V1350" s="38"/>
      <c r="W1350" s="38"/>
      <c r="X1350" s="38"/>
      <c r="Y1350" s="38"/>
      <c r="Z1350" s="38"/>
      <c r="AA1350" s="38"/>
      <c r="AB1350" s="38"/>
      <c r="AC1350" s="38"/>
      <c r="AD1350" s="38"/>
      <c r="AE1350" s="38"/>
      <c r="AR1350" s="239" t="s">
        <v>439</v>
      </c>
      <c r="AT1350" s="239" t="s">
        <v>351</v>
      </c>
      <c r="AU1350" s="239" t="s">
        <v>85</v>
      </c>
      <c r="AY1350" s="17" t="s">
        <v>349</v>
      </c>
      <c r="BE1350" s="240">
        <f>IF(N1350="základní",J1350,0)</f>
        <v>0</v>
      </c>
      <c r="BF1350" s="240">
        <f>IF(N1350="snížená",J1350,0)</f>
        <v>0</v>
      </c>
      <c r="BG1350" s="240">
        <f>IF(N1350="zákl. přenesená",J1350,0)</f>
        <v>0</v>
      </c>
      <c r="BH1350" s="240">
        <f>IF(N1350="sníž. přenesená",J1350,0)</f>
        <v>0</v>
      </c>
      <c r="BI1350" s="240">
        <f>IF(N1350="nulová",J1350,0)</f>
        <v>0</v>
      </c>
      <c r="BJ1350" s="17" t="s">
        <v>83</v>
      </c>
      <c r="BK1350" s="240">
        <f>ROUND(I1350*H1350,2)</f>
        <v>0</v>
      </c>
      <c r="BL1350" s="17" t="s">
        <v>439</v>
      </c>
      <c r="BM1350" s="239" t="s">
        <v>1847</v>
      </c>
    </row>
    <row r="1351" s="14" customFormat="1">
      <c r="A1351" s="14"/>
      <c r="B1351" s="252"/>
      <c r="C1351" s="253"/>
      <c r="D1351" s="243" t="s">
        <v>358</v>
      </c>
      <c r="E1351" s="263" t="s">
        <v>1</v>
      </c>
      <c r="F1351" s="254" t="s">
        <v>648</v>
      </c>
      <c r="G1351" s="253"/>
      <c r="H1351" s="256">
        <v>56</v>
      </c>
      <c r="I1351" s="257"/>
      <c r="J1351" s="253"/>
      <c r="K1351" s="253"/>
      <c r="L1351" s="258"/>
      <c r="M1351" s="259"/>
      <c r="N1351" s="260"/>
      <c r="O1351" s="260"/>
      <c r="P1351" s="260"/>
      <c r="Q1351" s="260"/>
      <c r="R1351" s="260"/>
      <c r="S1351" s="260"/>
      <c r="T1351" s="261"/>
      <c r="U1351" s="14"/>
      <c r="V1351" s="14"/>
      <c r="W1351" s="14"/>
      <c r="X1351" s="14"/>
      <c r="Y1351" s="14"/>
      <c r="Z1351" s="14"/>
      <c r="AA1351" s="14"/>
      <c r="AB1351" s="14"/>
      <c r="AC1351" s="14"/>
      <c r="AD1351" s="14"/>
      <c r="AE1351" s="14"/>
      <c r="AT1351" s="262" t="s">
        <v>358</v>
      </c>
      <c r="AU1351" s="262" t="s">
        <v>85</v>
      </c>
      <c r="AV1351" s="14" t="s">
        <v>85</v>
      </c>
      <c r="AW1351" s="14" t="s">
        <v>32</v>
      </c>
      <c r="AX1351" s="14" t="s">
        <v>76</v>
      </c>
      <c r="AY1351" s="262" t="s">
        <v>349</v>
      </c>
    </row>
    <row r="1352" s="15" customFormat="1">
      <c r="A1352" s="15"/>
      <c r="B1352" s="264"/>
      <c r="C1352" s="265"/>
      <c r="D1352" s="243" t="s">
        <v>358</v>
      </c>
      <c r="E1352" s="266" t="s">
        <v>1</v>
      </c>
      <c r="F1352" s="267" t="s">
        <v>377</v>
      </c>
      <c r="G1352" s="265"/>
      <c r="H1352" s="268">
        <v>56</v>
      </c>
      <c r="I1352" s="269"/>
      <c r="J1352" s="265"/>
      <c r="K1352" s="265"/>
      <c r="L1352" s="270"/>
      <c r="M1352" s="271"/>
      <c r="N1352" s="272"/>
      <c r="O1352" s="272"/>
      <c r="P1352" s="272"/>
      <c r="Q1352" s="272"/>
      <c r="R1352" s="272"/>
      <c r="S1352" s="272"/>
      <c r="T1352" s="273"/>
      <c r="U1352" s="15"/>
      <c r="V1352" s="15"/>
      <c r="W1352" s="15"/>
      <c r="X1352" s="15"/>
      <c r="Y1352" s="15"/>
      <c r="Z1352" s="15"/>
      <c r="AA1352" s="15"/>
      <c r="AB1352" s="15"/>
      <c r="AC1352" s="15"/>
      <c r="AD1352" s="15"/>
      <c r="AE1352" s="15"/>
      <c r="AT1352" s="274" t="s">
        <v>358</v>
      </c>
      <c r="AU1352" s="274" t="s">
        <v>85</v>
      </c>
      <c r="AV1352" s="15" t="s">
        <v>356</v>
      </c>
      <c r="AW1352" s="15" t="s">
        <v>32</v>
      </c>
      <c r="AX1352" s="15" t="s">
        <v>83</v>
      </c>
      <c r="AY1352" s="274" t="s">
        <v>349</v>
      </c>
    </row>
    <row r="1353" s="2" customFormat="1" ht="16.5" customHeight="1">
      <c r="A1353" s="38"/>
      <c r="B1353" s="39"/>
      <c r="C1353" s="275" t="s">
        <v>1848</v>
      </c>
      <c r="D1353" s="275" t="s">
        <v>419</v>
      </c>
      <c r="E1353" s="276" t="s">
        <v>1849</v>
      </c>
      <c r="F1353" s="277" t="s">
        <v>1850</v>
      </c>
      <c r="G1353" s="278" t="s">
        <v>422</v>
      </c>
      <c r="H1353" s="279">
        <v>58.799999999999997</v>
      </c>
      <c r="I1353" s="280"/>
      <c r="J1353" s="281">
        <f>ROUND(I1353*H1353,2)</f>
        <v>0</v>
      </c>
      <c r="K1353" s="277" t="s">
        <v>355</v>
      </c>
      <c r="L1353" s="282"/>
      <c r="M1353" s="283" t="s">
        <v>1</v>
      </c>
      <c r="N1353" s="284" t="s">
        <v>41</v>
      </c>
      <c r="O1353" s="91"/>
      <c r="P1353" s="237">
        <f>O1353*H1353</f>
        <v>0</v>
      </c>
      <c r="Q1353" s="237">
        <v>0.00032000000000000003</v>
      </c>
      <c r="R1353" s="237">
        <f>Q1353*H1353</f>
        <v>0.018815999999999999</v>
      </c>
      <c r="S1353" s="237">
        <v>0</v>
      </c>
      <c r="T1353" s="238">
        <f>S1353*H1353</f>
        <v>0</v>
      </c>
      <c r="U1353" s="38"/>
      <c r="V1353" s="38"/>
      <c r="W1353" s="38"/>
      <c r="X1353" s="38"/>
      <c r="Y1353" s="38"/>
      <c r="Z1353" s="38"/>
      <c r="AA1353" s="38"/>
      <c r="AB1353" s="38"/>
      <c r="AC1353" s="38"/>
      <c r="AD1353" s="38"/>
      <c r="AE1353" s="38"/>
      <c r="AR1353" s="239" t="s">
        <v>525</v>
      </c>
      <c r="AT1353" s="239" t="s">
        <v>419</v>
      </c>
      <c r="AU1353" s="239" t="s">
        <v>85</v>
      </c>
      <c r="AY1353" s="17" t="s">
        <v>349</v>
      </c>
      <c r="BE1353" s="240">
        <f>IF(N1353="základní",J1353,0)</f>
        <v>0</v>
      </c>
      <c r="BF1353" s="240">
        <f>IF(N1353="snížená",J1353,0)</f>
        <v>0</v>
      </c>
      <c r="BG1353" s="240">
        <f>IF(N1353="zákl. přenesená",J1353,0)</f>
        <v>0</v>
      </c>
      <c r="BH1353" s="240">
        <f>IF(N1353="sníž. přenesená",J1353,0)</f>
        <v>0</v>
      </c>
      <c r="BI1353" s="240">
        <f>IF(N1353="nulová",J1353,0)</f>
        <v>0</v>
      </c>
      <c r="BJ1353" s="17" t="s">
        <v>83</v>
      </c>
      <c r="BK1353" s="240">
        <f>ROUND(I1353*H1353,2)</f>
        <v>0</v>
      </c>
      <c r="BL1353" s="17" t="s">
        <v>439</v>
      </c>
      <c r="BM1353" s="239" t="s">
        <v>1851</v>
      </c>
    </row>
    <row r="1354" s="14" customFormat="1">
      <c r="A1354" s="14"/>
      <c r="B1354" s="252"/>
      <c r="C1354" s="253"/>
      <c r="D1354" s="243" t="s">
        <v>358</v>
      </c>
      <c r="E1354" s="253"/>
      <c r="F1354" s="254" t="s">
        <v>1852</v>
      </c>
      <c r="G1354" s="253"/>
      <c r="H1354" s="256">
        <v>58.799999999999997</v>
      </c>
      <c r="I1354" s="257"/>
      <c r="J1354" s="253"/>
      <c r="K1354" s="253"/>
      <c r="L1354" s="258"/>
      <c r="M1354" s="259"/>
      <c r="N1354" s="260"/>
      <c r="O1354" s="260"/>
      <c r="P1354" s="260"/>
      <c r="Q1354" s="260"/>
      <c r="R1354" s="260"/>
      <c r="S1354" s="260"/>
      <c r="T1354" s="261"/>
      <c r="U1354" s="14"/>
      <c r="V1354" s="14"/>
      <c r="W1354" s="14"/>
      <c r="X1354" s="14"/>
      <c r="Y1354" s="14"/>
      <c r="Z1354" s="14"/>
      <c r="AA1354" s="14"/>
      <c r="AB1354" s="14"/>
      <c r="AC1354" s="14"/>
      <c r="AD1354" s="14"/>
      <c r="AE1354" s="14"/>
      <c r="AT1354" s="262" t="s">
        <v>358</v>
      </c>
      <c r="AU1354" s="262" t="s">
        <v>85</v>
      </c>
      <c r="AV1354" s="14" t="s">
        <v>85</v>
      </c>
      <c r="AW1354" s="14" t="s">
        <v>4</v>
      </c>
      <c r="AX1354" s="14" t="s">
        <v>83</v>
      </c>
      <c r="AY1354" s="262" t="s">
        <v>349</v>
      </c>
    </row>
    <row r="1355" s="2" customFormat="1" ht="16.5" customHeight="1">
      <c r="A1355" s="38"/>
      <c r="B1355" s="39"/>
      <c r="C1355" s="228" t="s">
        <v>1853</v>
      </c>
      <c r="D1355" s="228" t="s">
        <v>351</v>
      </c>
      <c r="E1355" s="229" t="s">
        <v>1854</v>
      </c>
      <c r="F1355" s="230" t="s">
        <v>1855</v>
      </c>
      <c r="G1355" s="231" t="s">
        <v>422</v>
      </c>
      <c r="H1355" s="232">
        <v>284.00799999999998</v>
      </c>
      <c r="I1355" s="233"/>
      <c r="J1355" s="234">
        <f>ROUND(I1355*H1355,2)</f>
        <v>0</v>
      </c>
      <c r="K1355" s="230" t="s">
        <v>355</v>
      </c>
      <c r="L1355" s="44"/>
      <c r="M1355" s="235" t="s">
        <v>1</v>
      </c>
      <c r="N1355" s="236" t="s">
        <v>41</v>
      </c>
      <c r="O1355" s="91"/>
      <c r="P1355" s="237">
        <f>O1355*H1355</f>
        <v>0</v>
      </c>
      <c r="Q1355" s="237">
        <v>9.0000000000000006E-05</v>
      </c>
      <c r="R1355" s="237">
        <f>Q1355*H1355</f>
        <v>0.025560719999999999</v>
      </c>
      <c r="S1355" s="237">
        <v>0</v>
      </c>
      <c r="T1355" s="238">
        <f>S1355*H1355</f>
        <v>0</v>
      </c>
      <c r="U1355" s="38"/>
      <c r="V1355" s="38"/>
      <c r="W1355" s="38"/>
      <c r="X1355" s="38"/>
      <c r="Y1355" s="38"/>
      <c r="Z1355" s="38"/>
      <c r="AA1355" s="38"/>
      <c r="AB1355" s="38"/>
      <c r="AC1355" s="38"/>
      <c r="AD1355" s="38"/>
      <c r="AE1355" s="38"/>
      <c r="AR1355" s="239" t="s">
        <v>439</v>
      </c>
      <c r="AT1355" s="239" t="s">
        <v>351</v>
      </c>
      <c r="AU1355" s="239" t="s">
        <v>85</v>
      </c>
      <c r="AY1355" s="17" t="s">
        <v>349</v>
      </c>
      <c r="BE1355" s="240">
        <f>IF(N1355="základní",J1355,0)</f>
        <v>0</v>
      </c>
      <c r="BF1355" s="240">
        <f>IF(N1355="snížená",J1355,0)</f>
        <v>0</v>
      </c>
      <c r="BG1355" s="240">
        <f>IF(N1355="zákl. přenesená",J1355,0)</f>
        <v>0</v>
      </c>
      <c r="BH1355" s="240">
        <f>IF(N1355="sníž. přenesená",J1355,0)</f>
        <v>0</v>
      </c>
      <c r="BI1355" s="240">
        <f>IF(N1355="nulová",J1355,0)</f>
        <v>0</v>
      </c>
      <c r="BJ1355" s="17" t="s">
        <v>83</v>
      </c>
      <c r="BK1355" s="240">
        <f>ROUND(I1355*H1355,2)</f>
        <v>0</v>
      </c>
      <c r="BL1355" s="17" t="s">
        <v>439</v>
      </c>
      <c r="BM1355" s="239" t="s">
        <v>1856</v>
      </c>
    </row>
    <row r="1356" s="14" customFormat="1">
      <c r="A1356" s="14"/>
      <c r="B1356" s="252"/>
      <c r="C1356" s="253"/>
      <c r="D1356" s="243" t="s">
        <v>358</v>
      </c>
      <c r="E1356" s="263" t="s">
        <v>1</v>
      </c>
      <c r="F1356" s="254" t="s">
        <v>1857</v>
      </c>
      <c r="G1356" s="253"/>
      <c r="H1356" s="256">
        <v>284.00799999999998</v>
      </c>
      <c r="I1356" s="257"/>
      <c r="J1356" s="253"/>
      <c r="K1356" s="253"/>
      <c r="L1356" s="258"/>
      <c r="M1356" s="259"/>
      <c r="N1356" s="260"/>
      <c r="O1356" s="260"/>
      <c r="P1356" s="260"/>
      <c r="Q1356" s="260"/>
      <c r="R1356" s="260"/>
      <c r="S1356" s="260"/>
      <c r="T1356" s="261"/>
      <c r="U1356" s="14"/>
      <c r="V1356" s="14"/>
      <c r="W1356" s="14"/>
      <c r="X1356" s="14"/>
      <c r="Y1356" s="14"/>
      <c r="Z1356" s="14"/>
      <c r="AA1356" s="14"/>
      <c r="AB1356" s="14"/>
      <c r="AC1356" s="14"/>
      <c r="AD1356" s="14"/>
      <c r="AE1356" s="14"/>
      <c r="AT1356" s="262" t="s">
        <v>358</v>
      </c>
      <c r="AU1356" s="262" t="s">
        <v>85</v>
      </c>
      <c r="AV1356" s="14" t="s">
        <v>85</v>
      </c>
      <c r="AW1356" s="14" t="s">
        <v>32</v>
      </c>
      <c r="AX1356" s="14" t="s">
        <v>76</v>
      </c>
      <c r="AY1356" s="262" t="s">
        <v>349</v>
      </c>
    </row>
    <row r="1357" s="15" customFormat="1">
      <c r="A1357" s="15"/>
      <c r="B1357" s="264"/>
      <c r="C1357" s="265"/>
      <c r="D1357" s="243" t="s">
        <v>358</v>
      </c>
      <c r="E1357" s="266" t="s">
        <v>1</v>
      </c>
      <c r="F1357" s="267" t="s">
        <v>377</v>
      </c>
      <c r="G1357" s="265"/>
      <c r="H1357" s="268">
        <v>284.00799999999998</v>
      </c>
      <c r="I1357" s="269"/>
      <c r="J1357" s="265"/>
      <c r="K1357" s="265"/>
      <c r="L1357" s="270"/>
      <c r="M1357" s="271"/>
      <c r="N1357" s="272"/>
      <c r="O1357" s="272"/>
      <c r="P1357" s="272"/>
      <c r="Q1357" s="272"/>
      <c r="R1357" s="272"/>
      <c r="S1357" s="272"/>
      <c r="T1357" s="273"/>
      <c r="U1357" s="15"/>
      <c r="V1357" s="15"/>
      <c r="W1357" s="15"/>
      <c r="X1357" s="15"/>
      <c r="Y1357" s="15"/>
      <c r="Z1357" s="15"/>
      <c r="AA1357" s="15"/>
      <c r="AB1357" s="15"/>
      <c r="AC1357" s="15"/>
      <c r="AD1357" s="15"/>
      <c r="AE1357" s="15"/>
      <c r="AT1357" s="274" t="s">
        <v>358</v>
      </c>
      <c r="AU1357" s="274" t="s">
        <v>85</v>
      </c>
      <c r="AV1357" s="15" t="s">
        <v>356</v>
      </c>
      <c r="AW1357" s="15" t="s">
        <v>32</v>
      </c>
      <c r="AX1357" s="15" t="s">
        <v>83</v>
      </c>
      <c r="AY1357" s="274" t="s">
        <v>349</v>
      </c>
    </row>
    <row r="1358" s="2" customFormat="1" ht="21.75" customHeight="1">
      <c r="A1358" s="38"/>
      <c r="B1358" s="39"/>
      <c r="C1358" s="228" t="s">
        <v>1858</v>
      </c>
      <c r="D1358" s="228" t="s">
        <v>351</v>
      </c>
      <c r="E1358" s="229" t="s">
        <v>1859</v>
      </c>
      <c r="F1358" s="230" t="s">
        <v>1860</v>
      </c>
      <c r="G1358" s="231" t="s">
        <v>416</v>
      </c>
      <c r="H1358" s="232">
        <v>196</v>
      </c>
      <c r="I1358" s="233"/>
      <c r="J1358" s="234">
        <f>ROUND(I1358*H1358,2)</f>
        <v>0</v>
      </c>
      <c r="K1358" s="230" t="s">
        <v>355</v>
      </c>
      <c r="L1358" s="44"/>
      <c r="M1358" s="235" t="s">
        <v>1</v>
      </c>
      <c r="N1358" s="236" t="s">
        <v>41</v>
      </c>
      <c r="O1358" s="91"/>
      <c r="P1358" s="237">
        <f>O1358*H1358</f>
        <v>0</v>
      </c>
      <c r="Q1358" s="237">
        <v>0</v>
      </c>
      <c r="R1358" s="237">
        <f>Q1358*H1358</f>
        <v>0</v>
      </c>
      <c r="S1358" s="237">
        <v>0</v>
      </c>
      <c r="T1358" s="238">
        <f>S1358*H1358</f>
        <v>0</v>
      </c>
      <c r="U1358" s="38"/>
      <c r="V1358" s="38"/>
      <c r="W1358" s="38"/>
      <c r="X1358" s="38"/>
      <c r="Y1358" s="38"/>
      <c r="Z1358" s="38"/>
      <c r="AA1358" s="38"/>
      <c r="AB1358" s="38"/>
      <c r="AC1358" s="38"/>
      <c r="AD1358" s="38"/>
      <c r="AE1358" s="38"/>
      <c r="AR1358" s="239" t="s">
        <v>439</v>
      </c>
      <c r="AT1358" s="239" t="s">
        <v>351</v>
      </c>
      <c r="AU1358" s="239" t="s">
        <v>85</v>
      </c>
      <c r="AY1358" s="17" t="s">
        <v>349</v>
      </c>
      <c r="BE1358" s="240">
        <f>IF(N1358="základní",J1358,0)</f>
        <v>0</v>
      </c>
      <c r="BF1358" s="240">
        <f>IF(N1358="snížená",J1358,0)</f>
        <v>0</v>
      </c>
      <c r="BG1358" s="240">
        <f>IF(N1358="zákl. přenesená",J1358,0)</f>
        <v>0</v>
      </c>
      <c r="BH1358" s="240">
        <f>IF(N1358="sníž. přenesená",J1358,0)</f>
        <v>0</v>
      </c>
      <c r="BI1358" s="240">
        <f>IF(N1358="nulová",J1358,0)</f>
        <v>0</v>
      </c>
      <c r="BJ1358" s="17" t="s">
        <v>83</v>
      </c>
      <c r="BK1358" s="240">
        <f>ROUND(I1358*H1358,2)</f>
        <v>0</v>
      </c>
      <c r="BL1358" s="17" t="s">
        <v>439</v>
      </c>
      <c r="BM1358" s="239" t="s">
        <v>1861</v>
      </c>
    </row>
    <row r="1359" s="14" customFormat="1">
      <c r="A1359" s="14"/>
      <c r="B1359" s="252"/>
      <c r="C1359" s="253"/>
      <c r="D1359" s="243" t="s">
        <v>358</v>
      </c>
      <c r="E1359" s="263" t="s">
        <v>1</v>
      </c>
      <c r="F1359" s="254" t="s">
        <v>1392</v>
      </c>
      <c r="G1359" s="253"/>
      <c r="H1359" s="256">
        <v>196</v>
      </c>
      <c r="I1359" s="257"/>
      <c r="J1359" s="253"/>
      <c r="K1359" s="253"/>
      <c r="L1359" s="258"/>
      <c r="M1359" s="259"/>
      <c r="N1359" s="260"/>
      <c r="O1359" s="260"/>
      <c r="P1359" s="260"/>
      <c r="Q1359" s="260"/>
      <c r="R1359" s="260"/>
      <c r="S1359" s="260"/>
      <c r="T1359" s="261"/>
      <c r="U1359" s="14"/>
      <c r="V1359" s="14"/>
      <c r="W1359" s="14"/>
      <c r="X1359" s="14"/>
      <c r="Y1359" s="14"/>
      <c r="Z1359" s="14"/>
      <c r="AA1359" s="14"/>
      <c r="AB1359" s="14"/>
      <c r="AC1359" s="14"/>
      <c r="AD1359" s="14"/>
      <c r="AE1359" s="14"/>
      <c r="AT1359" s="262" t="s">
        <v>358</v>
      </c>
      <c r="AU1359" s="262" t="s">
        <v>85</v>
      </c>
      <c r="AV1359" s="14" t="s">
        <v>85</v>
      </c>
      <c r="AW1359" s="14" t="s">
        <v>32</v>
      </c>
      <c r="AX1359" s="14" t="s">
        <v>76</v>
      </c>
      <c r="AY1359" s="262" t="s">
        <v>349</v>
      </c>
    </row>
    <row r="1360" s="15" customFormat="1">
      <c r="A1360" s="15"/>
      <c r="B1360" s="264"/>
      <c r="C1360" s="265"/>
      <c r="D1360" s="243" t="s">
        <v>358</v>
      </c>
      <c r="E1360" s="266" t="s">
        <v>1</v>
      </c>
      <c r="F1360" s="267" t="s">
        <v>377</v>
      </c>
      <c r="G1360" s="265"/>
      <c r="H1360" s="268">
        <v>196</v>
      </c>
      <c r="I1360" s="269"/>
      <c r="J1360" s="265"/>
      <c r="K1360" s="265"/>
      <c r="L1360" s="270"/>
      <c r="M1360" s="271"/>
      <c r="N1360" s="272"/>
      <c r="O1360" s="272"/>
      <c r="P1360" s="272"/>
      <c r="Q1360" s="272"/>
      <c r="R1360" s="272"/>
      <c r="S1360" s="272"/>
      <c r="T1360" s="273"/>
      <c r="U1360" s="15"/>
      <c r="V1360" s="15"/>
      <c r="W1360" s="15"/>
      <c r="X1360" s="15"/>
      <c r="Y1360" s="15"/>
      <c r="Z1360" s="15"/>
      <c r="AA1360" s="15"/>
      <c r="AB1360" s="15"/>
      <c r="AC1360" s="15"/>
      <c r="AD1360" s="15"/>
      <c r="AE1360" s="15"/>
      <c r="AT1360" s="274" t="s">
        <v>358</v>
      </c>
      <c r="AU1360" s="274" t="s">
        <v>85</v>
      </c>
      <c r="AV1360" s="15" t="s">
        <v>356</v>
      </c>
      <c r="AW1360" s="15" t="s">
        <v>32</v>
      </c>
      <c r="AX1360" s="15" t="s">
        <v>83</v>
      </c>
      <c r="AY1360" s="274" t="s">
        <v>349</v>
      </c>
    </row>
    <row r="1361" s="2" customFormat="1" ht="24.15" customHeight="1">
      <c r="A1361" s="38"/>
      <c r="B1361" s="39"/>
      <c r="C1361" s="228" t="s">
        <v>1862</v>
      </c>
      <c r="D1361" s="228" t="s">
        <v>351</v>
      </c>
      <c r="E1361" s="229" t="s">
        <v>1863</v>
      </c>
      <c r="F1361" s="230" t="s">
        <v>1864</v>
      </c>
      <c r="G1361" s="231" t="s">
        <v>354</v>
      </c>
      <c r="H1361" s="232">
        <v>218.46799999999999</v>
      </c>
      <c r="I1361" s="233"/>
      <c r="J1361" s="234">
        <f>ROUND(I1361*H1361,2)</f>
        <v>0</v>
      </c>
      <c r="K1361" s="230" t="s">
        <v>355</v>
      </c>
      <c r="L1361" s="44"/>
      <c r="M1361" s="235" t="s">
        <v>1</v>
      </c>
      <c r="N1361" s="236" t="s">
        <v>41</v>
      </c>
      <c r="O1361" s="91"/>
      <c r="P1361" s="237">
        <f>O1361*H1361</f>
        <v>0</v>
      </c>
      <c r="Q1361" s="237">
        <v>5.0000000000000002E-05</v>
      </c>
      <c r="R1361" s="237">
        <f>Q1361*H1361</f>
        <v>0.0109234</v>
      </c>
      <c r="S1361" s="237">
        <v>0</v>
      </c>
      <c r="T1361" s="238">
        <f>S1361*H1361</f>
        <v>0</v>
      </c>
      <c r="U1361" s="38"/>
      <c r="V1361" s="38"/>
      <c r="W1361" s="38"/>
      <c r="X1361" s="38"/>
      <c r="Y1361" s="38"/>
      <c r="Z1361" s="38"/>
      <c r="AA1361" s="38"/>
      <c r="AB1361" s="38"/>
      <c r="AC1361" s="38"/>
      <c r="AD1361" s="38"/>
      <c r="AE1361" s="38"/>
      <c r="AR1361" s="239" t="s">
        <v>439</v>
      </c>
      <c r="AT1361" s="239" t="s">
        <v>351</v>
      </c>
      <c r="AU1361" s="239" t="s">
        <v>85</v>
      </c>
      <c r="AY1361" s="17" t="s">
        <v>349</v>
      </c>
      <c r="BE1361" s="240">
        <f>IF(N1361="základní",J1361,0)</f>
        <v>0</v>
      </c>
      <c r="BF1361" s="240">
        <f>IF(N1361="snížená",J1361,0)</f>
        <v>0</v>
      </c>
      <c r="BG1361" s="240">
        <f>IF(N1361="zákl. přenesená",J1361,0)</f>
        <v>0</v>
      </c>
      <c r="BH1361" s="240">
        <f>IF(N1361="sníž. přenesená",J1361,0)</f>
        <v>0</v>
      </c>
      <c r="BI1361" s="240">
        <f>IF(N1361="nulová",J1361,0)</f>
        <v>0</v>
      </c>
      <c r="BJ1361" s="17" t="s">
        <v>83</v>
      </c>
      <c r="BK1361" s="240">
        <f>ROUND(I1361*H1361,2)</f>
        <v>0</v>
      </c>
      <c r="BL1361" s="17" t="s">
        <v>439</v>
      </c>
      <c r="BM1361" s="239" t="s">
        <v>1865</v>
      </c>
    </row>
    <row r="1362" s="13" customFormat="1">
      <c r="A1362" s="13"/>
      <c r="B1362" s="241"/>
      <c r="C1362" s="242"/>
      <c r="D1362" s="243" t="s">
        <v>358</v>
      </c>
      <c r="E1362" s="244" t="s">
        <v>1</v>
      </c>
      <c r="F1362" s="245" t="s">
        <v>359</v>
      </c>
      <c r="G1362" s="242"/>
      <c r="H1362" s="244" t="s">
        <v>1</v>
      </c>
      <c r="I1362" s="246"/>
      <c r="J1362" s="242"/>
      <c r="K1362" s="242"/>
      <c r="L1362" s="247"/>
      <c r="M1362" s="248"/>
      <c r="N1362" s="249"/>
      <c r="O1362" s="249"/>
      <c r="P1362" s="249"/>
      <c r="Q1362" s="249"/>
      <c r="R1362" s="249"/>
      <c r="S1362" s="249"/>
      <c r="T1362" s="250"/>
      <c r="U1362" s="13"/>
      <c r="V1362" s="13"/>
      <c r="W1362" s="13"/>
      <c r="X1362" s="13"/>
      <c r="Y1362" s="13"/>
      <c r="Z1362" s="13"/>
      <c r="AA1362" s="13"/>
      <c r="AB1362" s="13"/>
      <c r="AC1362" s="13"/>
      <c r="AD1362" s="13"/>
      <c r="AE1362" s="13"/>
      <c r="AT1362" s="251" t="s">
        <v>358</v>
      </c>
      <c r="AU1362" s="251" t="s">
        <v>85</v>
      </c>
      <c r="AV1362" s="13" t="s">
        <v>83</v>
      </c>
      <c r="AW1362" s="13" t="s">
        <v>32</v>
      </c>
      <c r="AX1362" s="13" t="s">
        <v>76</v>
      </c>
      <c r="AY1362" s="251" t="s">
        <v>349</v>
      </c>
    </row>
    <row r="1363" s="13" customFormat="1">
      <c r="A1363" s="13"/>
      <c r="B1363" s="241"/>
      <c r="C1363" s="242"/>
      <c r="D1363" s="243" t="s">
        <v>358</v>
      </c>
      <c r="E1363" s="244" t="s">
        <v>1</v>
      </c>
      <c r="F1363" s="245" t="s">
        <v>580</v>
      </c>
      <c r="G1363" s="242"/>
      <c r="H1363" s="244" t="s">
        <v>1</v>
      </c>
      <c r="I1363" s="246"/>
      <c r="J1363" s="242"/>
      <c r="K1363" s="242"/>
      <c r="L1363" s="247"/>
      <c r="M1363" s="248"/>
      <c r="N1363" s="249"/>
      <c r="O1363" s="249"/>
      <c r="P1363" s="249"/>
      <c r="Q1363" s="249"/>
      <c r="R1363" s="249"/>
      <c r="S1363" s="249"/>
      <c r="T1363" s="250"/>
      <c r="U1363" s="13"/>
      <c r="V1363" s="13"/>
      <c r="W1363" s="13"/>
      <c r="X1363" s="13"/>
      <c r="Y1363" s="13"/>
      <c r="Z1363" s="13"/>
      <c r="AA1363" s="13"/>
      <c r="AB1363" s="13"/>
      <c r="AC1363" s="13"/>
      <c r="AD1363" s="13"/>
      <c r="AE1363" s="13"/>
      <c r="AT1363" s="251" t="s">
        <v>358</v>
      </c>
      <c r="AU1363" s="251" t="s">
        <v>85</v>
      </c>
      <c r="AV1363" s="13" t="s">
        <v>83</v>
      </c>
      <c r="AW1363" s="13" t="s">
        <v>32</v>
      </c>
      <c r="AX1363" s="13" t="s">
        <v>76</v>
      </c>
      <c r="AY1363" s="251" t="s">
        <v>349</v>
      </c>
    </row>
    <row r="1364" s="13" customFormat="1">
      <c r="A1364" s="13"/>
      <c r="B1364" s="241"/>
      <c r="C1364" s="242"/>
      <c r="D1364" s="243" t="s">
        <v>358</v>
      </c>
      <c r="E1364" s="244" t="s">
        <v>1</v>
      </c>
      <c r="F1364" s="245" t="s">
        <v>1817</v>
      </c>
      <c r="G1364" s="242"/>
      <c r="H1364" s="244" t="s">
        <v>1</v>
      </c>
      <c r="I1364" s="246"/>
      <c r="J1364" s="242"/>
      <c r="K1364" s="242"/>
      <c r="L1364" s="247"/>
      <c r="M1364" s="248"/>
      <c r="N1364" s="249"/>
      <c r="O1364" s="249"/>
      <c r="P1364" s="249"/>
      <c r="Q1364" s="249"/>
      <c r="R1364" s="249"/>
      <c r="S1364" s="249"/>
      <c r="T1364" s="250"/>
      <c r="U1364" s="13"/>
      <c r="V1364" s="13"/>
      <c r="W1364" s="13"/>
      <c r="X1364" s="13"/>
      <c r="Y1364" s="13"/>
      <c r="Z1364" s="13"/>
      <c r="AA1364" s="13"/>
      <c r="AB1364" s="13"/>
      <c r="AC1364" s="13"/>
      <c r="AD1364" s="13"/>
      <c r="AE1364" s="13"/>
      <c r="AT1364" s="251" t="s">
        <v>358</v>
      </c>
      <c r="AU1364" s="251" t="s">
        <v>85</v>
      </c>
      <c r="AV1364" s="13" t="s">
        <v>83</v>
      </c>
      <c r="AW1364" s="13" t="s">
        <v>32</v>
      </c>
      <c r="AX1364" s="13" t="s">
        <v>76</v>
      </c>
      <c r="AY1364" s="251" t="s">
        <v>349</v>
      </c>
    </row>
    <row r="1365" s="13" customFormat="1">
      <c r="A1365" s="13"/>
      <c r="B1365" s="241"/>
      <c r="C1365" s="242"/>
      <c r="D1365" s="243" t="s">
        <v>358</v>
      </c>
      <c r="E1365" s="244" t="s">
        <v>1</v>
      </c>
      <c r="F1365" s="245" t="s">
        <v>582</v>
      </c>
      <c r="G1365" s="242"/>
      <c r="H1365" s="244" t="s">
        <v>1</v>
      </c>
      <c r="I1365" s="246"/>
      <c r="J1365" s="242"/>
      <c r="K1365" s="242"/>
      <c r="L1365" s="247"/>
      <c r="M1365" s="248"/>
      <c r="N1365" s="249"/>
      <c r="O1365" s="249"/>
      <c r="P1365" s="249"/>
      <c r="Q1365" s="249"/>
      <c r="R1365" s="249"/>
      <c r="S1365" s="249"/>
      <c r="T1365" s="250"/>
      <c r="U1365" s="13"/>
      <c r="V1365" s="13"/>
      <c r="W1365" s="13"/>
      <c r="X1365" s="13"/>
      <c r="Y1365" s="13"/>
      <c r="Z1365" s="13"/>
      <c r="AA1365" s="13"/>
      <c r="AB1365" s="13"/>
      <c r="AC1365" s="13"/>
      <c r="AD1365" s="13"/>
      <c r="AE1365" s="13"/>
      <c r="AT1365" s="251" t="s">
        <v>358</v>
      </c>
      <c r="AU1365" s="251" t="s">
        <v>85</v>
      </c>
      <c r="AV1365" s="13" t="s">
        <v>83</v>
      </c>
      <c r="AW1365" s="13" t="s">
        <v>32</v>
      </c>
      <c r="AX1365" s="13" t="s">
        <v>76</v>
      </c>
      <c r="AY1365" s="251" t="s">
        <v>349</v>
      </c>
    </row>
    <row r="1366" s="13" customFormat="1">
      <c r="A1366" s="13"/>
      <c r="B1366" s="241"/>
      <c r="C1366" s="242"/>
      <c r="D1366" s="243" t="s">
        <v>358</v>
      </c>
      <c r="E1366" s="244" t="s">
        <v>1</v>
      </c>
      <c r="F1366" s="245" t="s">
        <v>1818</v>
      </c>
      <c r="G1366" s="242"/>
      <c r="H1366" s="244" t="s">
        <v>1</v>
      </c>
      <c r="I1366" s="246"/>
      <c r="J1366" s="242"/>
      <c r="K1366" s="242"/>
      <c r="L1366" s="247"/>
      <c r="M1366" s="248"/>
      <c r="N1366" s="249"/>
      <c r="O1366" s="249"/>
      <c r="P1366" s="249"/>
      <c r="Q1366" s="249"/>
      <c r="R1366" s="249"/>
      <c r="S1366" s="249"/>
      <c r="T1366" s="250"/>
      <c r="U1366" s="13"/>
      <c r="V1366" s="13"/>
      <c r="W1366" s="13"/>
      <c r="X1366" s="13"/>
      <c r="Y1366" s="13"/>
      <c r="Z1366" s="13"/>
      <c r="AA1366" s="13"/>
      <c r="AB1366" s="13"/>
      <c r="AC1366" s="13"/>
      <c r="AD1366" s="13"/>
      <c r="AE1366" s="13"/>
      <c r="AT1366" s="251" t="s">
        <v>358</v>
      </c>
      <c r="AU1366" s="251" t="s">
        <v>85</v>
      </c>
      <c r="AV1366" s="13" t="s">
        <v>83</v>
      </c>
      <c r="AW1366" s="13" t="s">
        <v>32</v>
      </c>
      <c r="AX1366" s="13" t="s">
        <v>76</v>
      </c>
      <c r="AY1366" s="251" t="s">
        <v>349</v>
      </c>
    </row>
    <row r="1367" s="13" customFormat="1">
      <c r="A1367" s="13"/>
      <c r="B1367" s="241"/>
      <c r="C1367" s="242"/>
      <c r="D1367" s="243" t="s">
        <v>358</v>
      </c>
      <c r="E1367" s="244" t="s">
        <v>1</v>
      </c>
      <c r="F1367" s="245" t="s">
        <v>1819</v>
      </c>
      <c r="G1367" s="242"/>
      <c r="H1367" s="244" t="s">
        <v>1</v>
      </c>
      <c r="I1367" s="246"/>
      <c r="J1367" s="242"/>
      <c r="K1367" s="242"/>
      <c r="L1367" s="247"/>
      <c r="M1367" s="248"/>
      <c r="N1367" s="249"/>
      <c r="O1367" s="249"/>
      <c r="P1367" s="249"/>
      <c r="Q1367" s="249"/>
      <c r="R1367" s="249"/>
      <c r="S1367" s="249"/>
      <c r="T1367" s="250"/>
      <c r="U1367" s="13"/>
      <c r="V1367" s="13"/>
      <c r="W1367" s="13"/>
      <c r="X1367" s="13"/>
      <c r="Y1367" s="13"/>
      <c r="Z1367" s="13"/>
      <c r="AA1367" s="13"/>
      <c r="AB1367" s="13"/>
      <c r="AC1367" s="13"/>
      <c r="AD1367" s="13"/>
      <c r="AE1367" s="13"/>
      <c r="AT1367" s="251" t="s">
        <v>358</v>
      </c>
      <c r="AU1367" s="251" t="s">
        <v>85</v>
      </c>
      <c r="AV1367" s="13" t="s">
        <v>83</v>
      </c>
      <c r="AW1367" s="13" t="s">
        <v>32</v>
      </c>
      <c r="AX1367" s="13" t="s">
        <v>76</v>
      </c>
      <c r="AY1367" s="251" t="s">
        <v>349</v>
      </c>
    </row>
    <row r="1368" s="14" customFormat="1">
      <c r="A1368" s="14"/>
      <c r="B1368" s="252"/>
      <c r="C1368" s="253"/>
      <c r="D1368" s="243" t="s">
        <v>358</v>
      </c>
      <c r="E1368" s="254" t="s">
        <v>1</v>
      </c>
      <c r="F1368" s="255" t="s">
        <v>290</v>
      </c>
      <c r="G1368" s="253"/>
      <c r="H1368" s="256">
        <v>218.46799999999999</v>
      </c>
      <c r="I1368" s="257"/>
      <c r="J1368" s="253"/>
      <c r="K1368" s="253"/>
      <c r="L1368" s="258"/>
      <c r="M1368" s="259"/>
      <c r="N1368" s="260"/>
      <c r="O1368" s="260"/>
      <c r="P1368" s="260"/>
      <c r="Q1368" s="260"/>
      <c r="R1368" s="260"/>
      <c r="S1368" s="260"/>
      <c r="T1368" s="261"/>
      <c r="U1368" s="14"/>
      <c r="V1368" s="14"/>
      <c r="W1368" s="14"/>
      <c r="X1368" s="14"/>
      <c r="Y1368" s="14"/>
      <c r="Z1368" s="14"/>
      <c r="AA1368" s="14"/>
      <c r="AB1368" s="14"/>
      <c r="AC1368" s="14"/>
      <c r="AD1368" s="14"/>
      <c r="AE1368" s="14"/>
      <c r="AT1368" s="262" t="s">
        <v>358</v>
      </c>
      <c r="AU1368" s="262" t="s">
        <v>85</v>
      </c>
      <c r="AV1368" s="14" t="s">
        <v>85</v>
      </c>
      <c r="AW1368" s="14" t="s">
        <v>32</v>
      </c>
      <c r="AX1368" s="14" t="s">
        <v>83</v>
      </c>
      <c r="AY1368" s="262" t="s">
        <v>349</v>
      </c>
    </row>
    <row r="1369" s="2" customFormat="1" ht="24.15" customHeight="1">
      <c r="A1369" s="38"/>
      <c r="B1369" s="39"/>
      <c r="C1369" s="228" t="s">
        <v>1866</v>
      </c>
      <c r="D1369" s="228" t="s">
        <v>351</v>
      </c>
      <c r="E1369" s="229" t="s">
        <v>1867</v>
      </c>
      <c r="F1369" s="230" t="s">
        <v>1868</v>
      </c>
      <c r="G1369" s="231" t="s">
        <v>399</v>
      </c>
      <c r="H1369" s="232">
        <v>7.0439999999999996</v>
      </c>
      <c r="I1369" s="233"/>
      <c r="J1369" s="234">
        <f>ROUND(I1369*H1369,2)</f>
        <v>0</v>
      </c>
      <c r="K1369" s="230" t="s">
        <v>355</v>
      </c>
      <c r="L1369" s="44"/>
      <c r="M1369" s="235" t="s">
        <v>1</v>
      </c>
      <c r="N1369" s="236" t="s">
        <v>41</v>
      </c>
      <c r="O1369" s="91"/>
      <c r="P1369" s="237">
        <f>O1369*H1369</f>
        <v>0</v>
      </c>
      <c r="Q1369" s="237">
        <v>0</v>
      </c>
      <c r="R1369" s="237">
        <f>Q1369*H1369</f>
        <v>0</v>
      </c>
      <c r="S1369" s="237">
        <v>0</v>
      </c>
      <c r="T1369" s="238">
        <f>S1369*H1369</f>
        <v>0</v>
      </c>
      <c r="U1369" s="38"/>
      <c r="V1369" s="38"/>
      <c r="W1369" s="38"/>
      <c r="X1369" s="38"/>
      <c r="Y1369" s="38"/>
      <c r="Z1369" s="38"/>
      <c r="AA1369" s="38"/>
      <c r="AB1369" s="38"/>
      <c r="AC1369" s="38"/>
      <c r="AD1369" s="38"/>
      <c r="AE1369" s="38"/>
      <c r="AR1369" s="239" t="s">
        <v>439</v>
      </c>
      <c r="AT1369" s="239" t="s">
        <v>351</v>
      </c>
      <c r="AU1369" s="239" t="s">
        <v>85</v>
      </c>
      <c r="AY1369" s="17" t="s">
        <v>349</v>
      </c>
      <c r="BE1369" s="240">
        <f>IF(N1369="základní",J1369,0)</f>
        <v>0</v>
      </c>
      <c r="BF1369" s="240">
        <f>IF(N1369="snížená",J1369,0)</f>
        <v>0</v>
      </c>
      <c r="BG1369" s="240">
        <f>IF(N1369="zákl. přenesená",J1369,0)</f>
        <v>0</v>
      </c>
      <c r="BH1369" s="240">
        <f>IF(N1369="sníž. přenesená",J1369,0)</f>
        <v>0</v>
      </c>
      <c r="BI1369" s="240">
        <f>IF(N1369="nulová",J1369,0)</f>
        <v>0</v>
      </c>
      <c r="BJ1369" s="17" t="s">
        <v>83</v>
      </c>
      <c r="BK1369" s="240">
        <f>ROUND(I1369*H1369,2)</f>
        <v>0</v>
      </c>
      <c r="BL1369" s="17" t="s">
        <v>439</v>
      </c>
      <c r="BM1369" s="239" t="s">
        <v>1869</v>
      </c>
    </row>
    <row r="1370" s="12" customFormat="1" ht="22.8" customHeight="1">
      <c r="A1370" s="12"/>
      <c r="B1370" s="212"/>
      <c r="C1370" s="213"/>
      <c r="D1370" s="214" t="s">
        <v>75</v>
      </c>
      <c r="E1370" s="226" t="s">
        <v>1870</v>
      </c>
      <c r="F1370" s="226" t="s">
        <v>1871</v>
      </c>
      <c r="G1370" s="213"/>
      <c r="H1370" s="213"/>
      <c r="I1370" s="216"/>
      <c r="J1370" s="227">
        <f>BK1370</f>
        <v>0</v>
      </c>
      <c r="K1370" s="213"/>
      <c r="L1370" s="218"/>
      <c r="M1370" s="219"/>
      <c r="N1370" s="220"/>
      <c r="O1370" s="220"/>
      <c r="P1370" s="221">
        <f>SUM(P1371:P1390)</f>
        <v>0</v>
      </c>
      <c r="Q1370" s="220"/>
      <c r="R1370" s="221">
        <f>SUM(R1371:R1390)</f>
        <v>0.40920000000000001</v>
      </c>
      <c r="S1370" s="220"/>
      <c r="T1370" s="222">
        <f>SUM(T1371:T1390)</f>
        <v>0</v>
      </c>
      <c r="U1370" s="12"/>
      <c r="V1370" s="12"/>
      <c r="W1370" s="12"/>
      <c r="X1370" s="12"/>
      <c r="Y1370" s="12"/>
      <c r="Z1370" s="12"/>
      <c r="AA1370" s="12"/>
      <c r="AB1370" s="12"/>
      <c r="AC1370" s="12"/>
      <c r="AD1370" s="12"/>
      <c r="AE1370" s="12"/>
      <c r="AR1370" s="223" t="s">
        <v>85</v>
      </c>
      <c r="AT1370" s="224" t="s">
        <v>75</v>
      </c>
      <c r="AU1370" s="224" t="s">
        <v>83</v>
      </c>
      <c r="AY1370" s="223" t="s">
        <v>349</v>
      </c>
      <c r="BK1370" s="225">
        <f>SUM(BK1371:BK1390)</f>
        <v>0</v>
      </c>
    </row>
    <row r="1371" s="2" customFormat="1" ht="24.15" customHeight="1">
      <c r="A1371" s="38"/>
      <c r="B1371" s="39"/>
      <c r="C1371" s="228" t="s">
        <v>1872</v>
      </c>
      <c r="D1371" s="228" t="s">
        <v>351</v>
      </c>
      <c r="E1371" s="229" t="s">
        <v>1873</v>
      </c>
      <c r="F1371" s="230" t="s">
        <v>1874</v>
      </c>
      <c r="G1371" s="231" t="s">
        <v>354</v>
      </c>
      <c r="H1371" s="232">
        <v>1240</v>
      </c>
      <c r="I1371" s="233"/>
      <c r="J1371" s="234">
        <f>ROUND(I1371*H1371,2)</f>
        <v>0</v>
      </c>
      <c r="K1371" s="230" t="s">
        <v>355</v>
      </c>
      <c r="L1371" s="44"/>
      <c r="M1371" s="235" t="s">
        <v>1</v>
      </c>
      <c r="N1371" s="236" t="s">
        <v>41</v>
      </c>
      <c r="O1371" s="91"/>
      <c r="P1371" s="237">
        <f>O1371*H1371</f>
        <v>0</v>
      </c>
      <c r="Q1371" s="237">
        <v>6.9999999999999994E-05</v>
      </c>
      <c r="R1371" s="237">
        <f>Q1371*H1371</f>
        <v>0.086799999999999988</v>
      </c>
      <c r="S1371" s="237">
        <v>0</v>
      </c>
      <c r="T1371" s="238">
        <f>S1371*H1371</f>
        <v>0</v>
      </c>
      <c r="U1371" s="38"/>
      <c r="V1371" s="38"/>
      <c r="W1371" s="38"/>
      <c r="X1371" s="38"/>
      <c r="Y1371" s="38"/>
      <c r="Z1371" s="38"/>
      <c r="AA1371" s="38"/>
      <c r="AB1371" s="38"/>
      <c r="AC1371" s="38"/>
      <c r="AD1371" s="38"/>
      <c r="AE1371" s="38"/>
      <c r="AR1371" s="239" t="s">
        <v>439</v>
      </c>
      <c r="AT1371" s="239" t="s">
        <v>351</v>
      </c>
      <c r="AU1371" s="239" t="s">
        <v>85</v>
      </c>
      <c r="AY1371" s="17" t="s">
        <v>349</v>
      </c>
      <c r="BE1371" s="240">
        <f>IF(N1371="základní",J1371,0)</f>
        <v>0</v>
      </c>
      <c r="BF1371" s="240">
        <f>IF(N1371="snížená",J1371,0)</f>
        <v>0</v>
      </c>
      <c r="BG1371" s="240">
        <f>IF(N1371="zákl. přenesená",J1371,0)</f>
        <v>0</v>
      </c>
      <c r="BH1371" s="240">
        <f>IF(N1371="sníž. přenesená",J1371,0)</f>
        <v>0</v>
      </c>
      <c r="BI1371" s="240">
        <f>IF(N1371="nulová",J1371,0)</f>
        <v>0</v>
      </c>
      <c r="BJ1371" s="17" t="s">
        <v>83</v>
      </c>
      <c r="BK1371" s="240">
        <f>ROUND(I1371*H1371,2)</f>
        <v>0</v>
      </c>
      <c r="BL1371" s="17" t="s">
        <v>439</v>
      </c>
      <c r="BM1371" s="239" t="s">
        <v>1875</v>
      </c>
    </row>
    <row r="1372" s="13" customFormat="1">
      <c r="A1372" s="13"/>
      <c r="B1372" s="241"/>
      <c r="C1372" s="242"/>
      <c r="D1372" s="243" t="s">
        <v>358</v>
      </c>
      <c r="E1372" s="244" t="s">
        <v>1</v>
      </c>
      <c r="F1372" s="245" t="s">
        <v>1876</v>
      </c>
      <c r="G1372" s="242"/>
      <c r="H1372" s="244" t="s">
        <v>1</v>
      </c>
      <c r="I1372" s="246"/>
      <c r="J1372" s="242"/>
      <c r="K1372" s="242"/>
      <c r="L1372" s="247"/>
      <c r="M1372" s="248"/>
      <c r="N1372" s="249"/>
      <c r="O1372" s="249"/>
      <c r="P1372" s="249"/>
      <c r="Q1372" s="249"/>
      <c r="R1372" s="249"/>
      <c r="S1372" s="249"/>
      <c r="T1372" s="250"/>
      <c r="U1372" s="13"/>
      <c r="V1372" s="13"/>
      <c r="W1372" s="13"/>
      <c r="X1372" s="13"/>
      <c r="Y1372" s="13"/>
      <c r="Z1372" s="13"/>
      <c r="AA1372" s="13"/>
      <c r="AB1372" s="13"/>
      <c r="AC1372" s="13"/>
      <c r="AD1372" s="13"/>
      <c r="AE1372" s="13"/>
      <c r="AT1372" s="251" t="s">
        <v>358</v>
      </c>
      <c r="AU1372" s="251" t="s">
        <v>85</v>
      </c>
      <c r="AV1372" s="13" t="s">
        <v>83</v>
      </c>
      <c r="AW1372" s="13" t="s">
        <v>32</v>
      </c>
      <c r="AX1372" s="13" t="s">
        <v>76</v>
      </c>
      <c r="AY1372" s="251" t="s">
        <v>349</v>
      </c>
    </row>
    <row r="1373" s="14" customFormat="1">
      <c r="A1373" s="14"/>
      <c r="B1373" s="252"/>
      <c r="C1373" s="253"/>
      <c r="D1373" s="243" t="s">
        <v>358</v>
      </c>
      <c r="E1373" s="263" t="s">
        <v>1</v>
      </c>
      <c r="F1373" s="254" t="s">
        <v>1877</v>
      </c>
      <c r="G1373" s="253"/>
      <c r="H1373" s="256">
        <v>1000</v>
      </c>
      <c r="I1373" s="257"/>
      <c r="J1373" s="253"/>
      <c r="K1373" s="253"/>
      <c r="L1373" s="258"/>
      <c r="M1373" s="259"/>
      <c r="N1373" s="260"/>
      <c r="O1373" s="260"/>
      <c r="P1373" s="260"/>
      <c r="Q1373" s="260"/>
      <c r="R1373" s="260"/>
      <c r="S1373" s="260"/>
      <c r="T1373" s="261"/>
      <c r="U1373" s="14"/>
      <c r="V1373" s="14"/>
      <c r="W1373" s="14"/>
      <c r="X1373" s="14"/>
      <c r="Y1373" s="14"/>
      <c r="Z1373" s="14"/>
      <c r="AA1373" s="14"/>
      <c r="AB1373" s="14"/>
      <c r="AC1373" s="14"/>
      <c r="AD1373" s="14"/>
      <c r="AE1373" s="14"/>
      <c r="AT1373" s="262" t="s">
        <v>358</v>
      </c>
      <c r="AU1373" s="262" t="s">
        <v>85</v>
      </c>
      <c r="AV1373" s="14" t="s">
        <v>85</v>
      </c>
      <c r="AW1373" s="14" t="s">
        <v>32</v>
      </c>
      <c r="AX1373" s="14" t="s">
        <v>76</v>
      </c>
      <c r="AY1373" s="262" t="s">
        <v>349</v>
      </c>
    </row>
    <row r="1374" s="14" customFormat="1">
      <c r="A1374" s="14"/>
      <c r="B1374" s="252"/>
      <c r="C1374" s="253"/>
      <c r="D1374" s="243" t="s">
        <v>358</v>
      </c>
      <c r="E1374" s="263" t="s">
        <v>1</v>
      </c>
      <c r="F1374" s="254" t="s">
        <v>1878</v>
      </c>
      <c r="G1374" s="253"/>
      <c r="H1374" s="256">
        <v>240</v>
      </c>
      <c r="I1374" s="257"/>
      <c r="J1374" s="253"/>
      <c r="K1374" s="253"/>
      <c r="L1374" s="258"/>
      <c r="M1374" s="259"/>
      <c r="N1374" s="260"/>
      <c r="O1374" s="260"/>
      <c r="P1374" s="260"/>
      <c r="Q1374" s="260"/>
      <c r="R1374" s="260"/>
      <c r="S1374" s="260"/>
      <c r="T1374" s="261"/>
      <c r="U1374" s="14"/>
      <c r="V1374" s="14"/>
      <c r="W1374" s="14"/>
      <c r="X1374" s="14"/>
      <c r="Y1374" s="14"/>
      <c r="Z1374" s="14"/>
      <c r="AA1374" s="14"/>
      <c r="AB1374" s="14"/>
      <c r="AC1374" s="14"/>
      <c r="AD1374" s="14"/>
      <c r="AE1374" s="14"/>
      <c r="AT1374" s="262" t="s">
        <v>358</v>
      </c>
      <c r="AU1374" s="262" t="s">
        <v>85</v>
      </c>
      <c r="AV1374" s="14" t="s">
        <v>85</v>
      </c>
      <c r="AW1374" s="14" t="s">
        <v>32</v>
      </c>
      <c r="AX1374" s="14" t="s">
        <v>76</v>
      </c>
      <c r="AY1374" s="262" t="s">
        <v>349</v>
      </c>
    </row>
    <row r="1375" s="15" customFormat="1">
      <c r="A1375" s="15"/>
      <c r="B1375" s="264"/>
      <c r="C1375" s="265"/>
      <c r="D1375" s="243" t="s">
        <v>358</v>
      </c>
      <c r="E1375" s="266" t="s">
        <v>1</v>
      </c>
      <c r="F1375" s="267" t="s">
        <v>377</v>
      </c>
      <c r="G1375" s="265"/>
      <c r="H1375" s="268">
        <v>1240</v>
      </c>
      <c r="I1375" s="269"/>
      <c r="J1375" s="265"/>
      <c r="K1375" s="265"/>
      <c r="L1375" s="270"/>
      <c r="M1375" s="271"/>
      <c r="N1375" s="272"/>
      <c r="O1375" s="272"/>
      <c r="P1375" s="272"/>
      <c r="Q1375" s="272"/>
      <c r="R1375" s="272"/>
      <c r="S1375" s="272"/>
      <c r="T1375" s="273"/>
      <c r="U1375" s="15"/>
      <c r="V1375" s="15"/>
      <c r="W1375" s="15"/>
      <c r="X1375" s="15"/>
      <c r="Y1375" s="15"/>
      <c r="Z1375" s="15"/>
      <c r="AA1375" s="15"/>
      <c r="AB1375" s="15"/>
      <c r="AC1375" s="15"/>
      <c r="AD1375" s="15"/>
      <c r="AE1375" s="15"/>
      <c r="AT1375" s="274" t="s">
        <v>358</v>
      </c>
      <c r="AU1375" s="274" t="s">
        <v>85</v>
      </c>
      <c r="AV1375" s="15" t="s">
        <v>356</v>
      </c>
      <c r="AW1375" s="15" t="s">
        <v>32</v>
      </c>
      <c r="AX1375" s="15" t="s">
        <v>83</v>
      </c>
      <c r="AY1375" s="274" t="s">
        <v>349</v>
      </c>
    </row>
    <row r="1376" s="2" customFormat="1" ht="16.5" customHeight="1">
      <c r="A1376" s="38"/>
      <c r="B1376" s="39"/>
      <c r="C1376" s="228" t="s">
        <v>1879</v>
      </c>
      <c r="D1376" s="228" t="s">
        <v>351</v>
      </c>
      <c r="E1376" s="229" t="s">
        <v>1880</v>
      </c>
      <c r="F1376" s="230" t="s">
        <v>1881</v>
      </c>
      <c r="G1376" s="231" t="s">
        <v>354</v>
      </c>
      <c r="H1376" s="232">
        <v>1240</v>
      </c>
      <c r="I1376" s="233"/>
      <c r="J1376" s="234">
        <f>ROUND(I1376*H1376,2)</f>
        <v>0</v>
      </c>
      <c r="K1376" s="230" t="s">
        <v>355</v>
      </c>
      <c r="L1376" s="44"/>
      <c r="M1376" s="235" t="s">
        <v>1</v>
      </c>
      <c r="N1376" s="236" t="s">
        <v>41</v>
      </c>
      <c r="O1376" s="91"/>
      <c r="P1376" s="237">
        <f>O1376*H1376</f>
        <v>0</v>
      </c>
      <c r="Q1376" s="237">
        <v>0</v>
      </c>
      <c r="R1376" s="237">
        <f>Q1376*H1376</f>
        <v>0</v>
      </c>
      <c r="S1376" s="237">
        <v>0</v>
      </c>
      <c r="T1376" s="238">
        <f>S1376*H1376</f>
        <v>0</v>
      </c>
      <c r="U1376" s="38"/>
      <c r="V1376" s="38"/>
      <c r="W1376" s="38"/>
      <c r="X1376" s="38"/>
      <c r="Y1376" s="38"/>
      <c r="Z1376" s="38"/>
      <c r="AA1376" s="38"/>
      <c r="AB1376" s="38"/>
      <c r="AC1376" s="38"/>
      <c r="AD1376" s="38"/>
      <c r="AE1376" s="38"/>
      <c r="AR1376" s="239" t="s">
        <v>439</v>
      </c>
      <c r="AT1376" s="239" t="s">
        <v>351</v>
      </c>
      <c r="AU1376" s="239" t="s">
        <v>85</v>
      </c>
      <c r="AY1376" s="17" t="s">
        <v>349</v>
      </c>
      <c r="BE1376" s="240">
        <f>IF(N1376="základní",J1376,0)</f>
        <v>0</v>
      </c>
      <c r="BF1376" s="240">
        <f>IF(N1376="snížená",J1376,0)</f>
        <v>0</v>
      </c>
      <c r="BG1376" s="240">
        <f>IF(N1376="zákl. přenesená",J1376,0)</f>
        <v>0</v>
      </c>
      <c r="BH1376" s="240">
        <f>IF(N1376="sníž. přenesená",J1376,0)</f>
        <v>0</v>
      </c>
      <c r="BI1376" s="240">
        <f>IF(N1376="nulová",J1376,0)</f>
        <v>0</v>
      </c>
      <c r="BJ1376" s="17" t="s">
        <v>83</v>
      </c>
      <c r="BK1376" s="240">
        <f>ROUND(I1376*H1376,2)</f>
        <v>0</v>
      </c>
      <c r="BL1376" s="17" t="s">
        <v>439</v>
      </c>
      <c r="BM1376" s="239" t="s">
        <v>1882</v>
      </c>
    </row>
    <row r="1377" s="13" customFormat="1">
      <c r="A1377" s="13"/>
      <c r="B1377" s="241"/>
      <c r="C1377" s="242"/>
      <c r="D1377" s="243" t="s">
        <v>358</v>
      </c>
      <c r="E1377" s="244" t="s">
        <v>1</v>
      </c>
      <c r="F1377" s="245" t="s">
        <v>1876</v>
      </c>
      <c r="G1377" s="242"/>
      <c r="H1377" s="244" t="s">
        <v>1</v>
      </c>
      <c r="I1377" s="246"/>
      <c r="J1377" s="242"/>
      <c r="K1377" s="242"/>
      <c r="L1377" s="247"/>
      <c r="M1377" s="248"/>
      <c r="N1377" s="249"/>
      <c r="O1377" s="249"/>
      <c r="P1377" s="249"/>
      <c r="Q1377" s="249"/>
      <c r="R1377" s="249"/>
      <c r="S1377" s="249"/>
      <c r="T1377" s="250"/>
      <c r="U1377" s="13"/>
      <c r="V1377" s="13"/>
      <c r="W1377" s="13"/>
      <c r="X1377" s="13"/>
      <c r="Y1377" s="13"/>
      <c r="Z1377" s="13"/>
      <c r="AA1377" s="13"/>
      <c r="AB1377" s="13"/>
      <c r="AC1377" s="13"/>
      <c r="AD1377" s="13"/>
      <c r="AE1377" s="13"/>
      <c r="AT1377" s="251" t="s">
        <v>358</v>
      </c>
      <c r="AU1377" s="251" t="s">
        <v>85</v>
      </c>
      <c r="AV1377" s="13" t="s">
        <v>83</v>
      </c>
      <c r="AW1377" s="13" t="s">
        <v>32</v>
      </c>
      <c r="AX1377" s="13" t="s">
        <v>76</v>
      </c>
      <c r="AY1377" s="251" t="s">
        <v>349</v>
      </c>
    </row>
    <row r="1378" s="14" customFormat="1">
      <c r="A1378" s="14"/>
      <c r="B1378" s="252"/>
      <c r="C1378" s="253"/>
      <c r="D1378" s="243" t="s">
        <v>358</v>
      </c>
      <c r="E1378" s="263" t="s">
        <v>1</v>
      </c>
      <c r="F1378" s="254" t="s">
        <v>1877</v>
      </c>
      <c r="G1378" s="253"/>
      <c r="H1378" s="256">
        <v>1000</v>
      </c>
      <c r="I1378" s="257"/>
      <c r="J1378" s="253"/>
      <c r="K1378" s="253"/>
      <c r="L1378" s="258"/>
      <c r="M1378" s="259"/>
      <c r="N1378" s="260"/>
      <c r="O1378" s="260"/>
      <c r="P1378" s="260"/>
      <c r="Q1378" s="260"/>
      <c r="R1378" s="260"/>
      <c r="S1378" s="260"/>
      <c r="T1378" s="261"/>
      <c r="U1378" s="14"/>
      <c r="V1378" s="14"/>
      <c r="W1378" s="14"/>
      <c r="X1378" s="14"/>
      <c r="Y1378" s="14"/>
      <c r="Z1378" s="14"/>
      <c r="AA1378" s="14"/>
      <c r="AB1378" s="14"/>
      <c r="AC1378" s="14"/>
      <c r="AD1378" s="14"/>
      <c r="AE1378" s="14"/>
      <c r="AT1378" s="262" t="s">
        <v>358</v>
      </c>
      <c r="AU1378" s="262" t="s">
        <v>85</v>
      </c>
      <c r="AV1378" s="14" t="s">
        <v>85</v>
      </c>
      <c r="AW1378" s="14" t="s">
        <v>32</v>
      </c>
      <c r="AX1378" s="14" t="s">
        <v>76</v>
      </c>
      <c r="AY1378" s="262" t="s">
        <v>349</v>
      </c>
    </row>
    <row r="1379" s="14" customFormat="1">
      <c r="A1379" s="14"/>
      <c r="B1379" s="252"/>
      <c r="C1379" s="253"/>
      <c r="D1379" s="243" t="s">
        <v>358</v>
      </c>
      <c r="E1379" s="263" t="s">
        <v>1</v>
      </c>
      <c r="F1379" s="254" t="s">
        <v>1878</v>
      </c>
      <c r="G1379" s="253"/>
      <c r="H1379" s="256">
        <v>240</v>
      </c>
      <c r="I1379" s="257"/>
      <c r="J1379" s="253"/>
      <c r="K1379" s="253"/>
      <c r="L1379" s="258"/>
      <c r="M1379" s="259"/>
      <c r="N1379" s="260"/>
      <c r="O1379" s="260"/>
      <c r="P1379" s="260"/>
      <c r="Q1379" s="260"/>
      <c r="R1379" s="260"/>
      <c r="S1379" s="260"/>
      <c r="T1379" s="261"/>
      <c r="U1379" s="14"/>
      <c r="V1379" s="14"/>
      <c r="W1379" s="14"/>
      <c r="X1379" s="14"/>
      <c r="Y1379" s="14"/>
      <c r="Z1379" s="14"/>
      <c r="AA1379" s="14"/>
      <c r="AB1379" s="14"/>
      <c r="AC1379" s="14"/>
      <c r="AD1379" s="14"/>
      <c r="AE1379" s="14"/>
      <c r="AT1379" s="262" t="s">
        <v>358</v>
      </c>
      <c r="AU1379" s="262" t="s">
        <v>85</v>
      </c>
      <c r="AV1379" s="14" t="s">
        <v>85</v>
      </c>
      <c r="AW1379" s="14" t="s">
        <v>32</v>
      </c>
      <c r="AX1379" s="14" t="s">
        <v>76</v>
      </c>
      <c r="AY1379" s="262" t="s">
        <v>349</v>
      </c>
    </row>
    <row r="1380" s="15" customFormat="1">
      <c r="A1380" s="15"/>
      <c r="B1380" s="264"/>
      <c r="C1380" s="265"/>
      <c r="D1380" s="243" t="s">
        <v>358</v>
      </c>
      <c r="E1380" s="266" t="s">
        <v>1</v>
      </c>
      <c r="F1380" s="267" t="s">
        <v>377</v>
      </c>
      <c r="G1380" s="265"/>
      <c r="H1380" s="268">
        <v>1240</v>
      </c>
      <c r="I1380" s="269"/>
      <c r="J1380" s="265"/>
      <c r="K1380" s="265"/>
      <c r="L1380" s="270"/>
      <c r="M1380" s="271"/>
      <c r="N1380" s="272"/>
      <c r="O1380" s="272"/>
      <c r="P1380" s="272"/>
      <c r="Q1380" s="272"/>
      <c r="R1380" s="272"/>
      <c r="S1380" s="272"/>
      <c r="T1380" s="273"/>
      <c r="U1380" s="15"/>
      <c r="V1380" s="15"/>
      <c r="W1380" s="15"/>
      <c r="X1380" s="15"/>
      <c r="Y1380" s="15"/>
      <c r="Z1380" s="15"/>
      <c r="AA1380" s="15"/>
      <c r="AB1380" s="15"/>
      <c r="AC1380" s="15"/>
      <c r="AD1380" s="15"/>
      <c r="AE1380" s="15"/>
      <c r="AT1380" s="274" t="s">
        <v>358</v>
      </c>
      <c r="AU1380" s="274" t="s">
        <v>85</v>
      </c>
      <c r="AV1380" s="15" t="s">
        <v>356</v>
      </c>
      <c r="AW1380" s="15" t="s">
        <v>32</v>
      </c>
      <c r="AX1380" s="15" t="s">
        <v>83</v>
      </c>
      <c r="AY1380" s="274" t="s">
        <v>349</v>
      </c>
    </row>
    <row r="1381" s="2" customFormat="1" ht="24.15" customHeight="1">
      <c r="A1381" s="38"/>
      <c r="B1381" s="39"/>
      <c r="C1381" s="228" t="s">
        <v>1883</v>
      </c>
      <c r="D1381" s="228" t="s">
        <v>351</v>
      </c>
      <c r="E1381" s="229" t="s">
        <v>1884</v>
      </c>
      <c r="F1381" s="230" t="s">
        <v>1885</v>
      </c>
      <c r="G1381" s="231" t="s">
        <v>354</v>
      </c>
      <c r="H1381" s="232">
        <v>1240</v>
      </c>
      <c r="I1381" s="233"/>
      <c r="J1381" s="234">
        <f>ROUND(I1381*H1381,2)</f>
        <v>0</v>
      </c>
      <c r="K1381" s="230" t="s">
        <v>355</v>
      </c>
      <c r="L1381" s="44"/>
      <c r="M1381" s="235" t="s">
        <v>1</v>
      </c>
      <c r="N1381" s="236" t="s">
        <v>41</v>
      </c>
      <c r="O1381" s="91"/>
      <c r="P1381" s="237">
        <f>O1381*H1381</f>
        <v>0</v>
      </c>
      <c r="Q1381" s="237">
        <v>0.00013999999999999999</v>
      </c>
      <c r="R1381" s="237">
        <f>Q1381*H1381</f>
        <v>0.17359999999999998</v>
      </c>
      <c r="S1381" s="237">
        <v>0</v>
      </c>
      <c r="T1381" s="238">
        <f>S1381*H1381</f>
        <v>0</v>
      </c>
      <c r="U1381" s="38"/>
      <c r="V1381" s="38"/>
      <c r="W1381" s="38"/>
      <c r="X1381" s="38"/>
      <c r="Y1381" s="38"/>
      <c r="Z1381" s="38"/>
      <c r="AA1381" s="38"/>
      <c r="AB1381" s="38"/>
      <c r="AC1381" s="38"/>
      <c r="AD1381" s="38"/>
      <c r="AE1381" s="38"/>
      <c r="AR1381" s="239" t="s">
        <v>439</v>
      </c>
      <c r="AT1381" s="239" t="s">
        <v>351</v>
      </c>
      <c r="AU1381" s="239" t="s">
        <v>85</v>
      </c>
      <c r="AY1381" s="17" t="s">
        <v>349</v>
      </c>
      <c r="BE1381" s="240">
        <f>IF(N1381="základní",J1381,0)</f>
        <v>0</v>
      </c>
      <c r="BF1381" s="240">
        <f>IF(N1381="snížená",J1381,0)</f>
        <v>0</v>
      </c>
      <c r="BG1381" s="240">
        <f>IF(N1381="zákl. přenesená",J1381,0)</f>
        <v>0</v>
      </c>
      <c r="BH1381" s="240">
        <f>IF(N1381="sníž. přenesená",J1381,0)</f>
        <v>0</v>
      </c>
      <c r="BI1381" s="240">
        <f>IF(N1381="nulová",J1381,0)</f>
        <v>0</v>
      </c>
      <c r="BJ1381" s="17" t="s">
        <v>83</v>
      </c>
      <c r="BK1381" s="240">
        <f>ROUND(I1381*H1381,2)</f>
        <v>0</v>
      </c>
      <c r="BL1381" s="17" t="s">
        <v>439</v>
      </c>
      <c r="BM1381" s="239" t="s">
        <v>1886</v>
      </c>
    </row>
    <row r="1382" s="13" customFormat="1">
      <c r="A1382" s="13"/>
      <c r="B1382" s="241"/>
      <c r="C1382" s="242"/>
      <c r="D1382" s="243" t="s">
        <v>358</v>
      </c>
      <c r="E1382" s="244" t="s">
        <v>1</v>
      </c>
      <c r="F1382" s="245" t="s">
        <v>1876</v>
      </c>
      <c r="G1382" s="242"/>
      <c r="H1382" s="244" t="s">
        <v>1</v>
      </c>
      <c r="I1382" s="246"/>
      <c r="J1382" s="242"/>
      <c r="K1382" s="242"/>
      <c r="L1382" s="247"/>
      <c r="M1382" s="248"/>
      <c r="N1382" s="249"/>
      <c r="O1382" s="249"/>
      <c r="P1382" s="249"/>
      <c r="Q1382" s="249"/>
      <c r="R1382" s="249"/>
      <c r="S1382" s="249"/>
      <c r="T1382" s="250"/>
      <c r="U1382" s="13"/>
      <c r="V1382" s="13"/>
      <c r="W1382" s="13"/>
      <c r="X1382" s="13"/>
      <c r="Y1382" s="13"/>
      <c r="Z1382" s="13"/>
      <c r="AA1382" s="13"/>
      <c r="AB1382" s="13"/>
      <c r="AC1382" s="13"/>
      <c r="AD1382" s="13"/>
      <c r="AE1382" s="13"/>
      <c r="AT1382" s="251" t="s">
        <v>358</v>
      </c>
      <c r="AU1382" s="251" t="s">
        <v>85</v>
      </c>
      <c r="AV1382" s="13" t="s">
        <v>83</v>
      </c>
      <c r="AW1382" s="13" t="s">
        <v>32</v>
      </c>
      <c r="AX1382" s="13" t="s">
        <v>76</v>
      </c>
      <c r="AY1382" s="251" t="s">
        <v>349</v>
      </c>
    </row>
    <row r="1383" s="14" customFormat="1">
      <c r="A1383" s="14"/>
      <c r="B1383" s="252"/>
      <c r="C1383" s="253"/>
      <c r="D1383" s="243" t="s">
        <v>358</v>
      </c>
      <c r="E1383" s="263" t="s">
        <v>1</v>
      </c>
      <c r="F1383" s="254" t="s">
        <v>1877</v>
      </c>
      <c r="G1383" s="253"/>
      <c r="H1383" s="256">
        <v>1000</v>
      </c>
      <c r="I1383" s="257"/>
      <c r="J1383" s="253"/>
      <c r="K1383" s="253"/>
      <c r="L1383" s="258"/>
      <c r="M1383" s="259"/>
      <c r="N1383" s="260"/>
      <c r="O1383" s="260"/>
      <c r="P1383" s="260"/>
      <c r="Q1383" s="260"/>
      <c r="R1383" s="260"/>
      <c r="S1383" s="260"/>
      <c r="T1383" s="261"/>
      <c r="U1383" s="14"/>
      <c r="V1383" s="14"/>
      <c r="W1383" s="14"/>
      <c r="X1383" s="14"/>
      <c r="Y1383" s="14"/>
      <c r="Z1383" s="14"/>
      <c r="AA1383" s="14"/>
      <c r="AB1383" s="14"/>
      <c r="AC1383" s="14"/>
      <c r="AD1383" s="14"/>
      <c r="AE1383" s="14"/>
      <c r="AT1383" s="262" t="s">
        <v>358</v>
      </c>
      <c r="AU1383" s="262" t="s">
        <v>85</v>
      </c>
      <c r="AV1383" s="14" t="s">
        <v>85</v>
      </c>
      <c r="AW1383" s="14" t="s">
        <v>32</v>
      </c>
      <c r="AX1383" s="14" t="s">
        <v>76</v>
      </c>
      <c r="AY1383" s="262" t="s">
        <v>349</v>
      </c>
    </row>
    <row r="1384" s="14" customFormat="1">
      <c r="A1384" s="14"/>
      <c r="B1384" s="252"/>
      <c r="C1384" s="253"/>
      <c r="D1384" s="243" t="s">
        <v>358</v>
      </c>
      <c r="E1384" s="263" t="s">
        <v>1</v>
      </c>
      <c r="F1384" s="254" t="s">
        <v>1878</v>
      </c>
      <c r="G1384" s="253"/>
      <c r="H1384" s="256">
        <v>240</v>
      </c>
      <c r="I1384" s="257"/>
      <c r="J1384" s="253"/>
      <c r="K1384" s="253"/>
      <c r="L1384" s="258"/>
      <c r="M1384" s="259"/>
      <c r="N1384" s="260"/>
      <c r="O1384" s="260"/>
      <c r="P1384" s="260"/>
      <c r="Q1384" s="260"/>
      <c r="R1384" s="260"/>
      <c r="S1384" s="260"/>
      <c r="T1384" s="261"/>
      <c r="U1384" s="14"/>
      <c r="V1384" s="14"/>
      <c r="W1384" s="14"/>
      <c r="X1384" s="14"/>
      <c r="Y1384" s="14"/>
      <c r="Z1384" s="14"/>
      <c r="AA1384" s="14"/>
      <c r="AB1384" s="14"/>
      <c r="AC1384" s="14"/>
      <c r="AD1384" s="14"/>
      <c r="AE1384" s="14"/>
      <c r="AT1384" s="262" t="s">
        <v>358</v>
      </c>
      <c r="AU1384" s="262" t="s">
        <v>85</v>
      </c>
      <c r="AV1384" s="14" t="s">
        <v>85</v>
      </c>
      <c r="AW1384" s="14" t="s">
        <v>32</v>
      </c>
      <c r="AX1384" s="14" t="s">
        <v>76</v>
      </c>
      <c r="AY1384" s="262" t="s">
        <v>349</v>
      </c>
    </row>
    <row r="1385" s="15" customFormat="1">
      <c r="A1385" s="15"/>
      <c r="B1385" s="264"/>
      <c r="C1385" s="265"/>
      <c r="D1385" s="243" t="s">
        <v>358</v>
      </c>
      <c r="E1385" s="266" t="s">
        <v>1</v>
      </c>
      <c r="F1385" s="267" t="s">
        <v>377</v>
      </c>
      <c r="G1385" s="265"/>
      <c r="H1385" s="268">
        <v>1240</v>
      </c>
      <c r="I1385" s="269"/>
      <c r="J1385" s="265"/>
      <c r="K1385" s="265"/>
      <c r="L1385" s="270"/>
      <c r="M1385" s="271"/>
      <c r="N1385" s="272"/>
      <c r="O1385" s="272"/>
      <c r="P1385" s="272"/>
      <c r="Q1385" s="272"/>
      <c r="R1385" s="272"/>
      <c r="S1385" s="272"/>
      <c r="T1385" s="273"/>
      <c r="U1385" s="15"/>
      <c r="V1385" s="15"/>
      <c r="W1385" s="15"/>
      <c r="X1385" s="15"/>
      <c r="Y1385" s="15"/>
      <c r="Z1385" s="15"/>
      <c r="AA1385" s="15"/>
      <c r="AB1385" s="15"/>
      <c r="AC1385" s="15"/>
      <c r="AD1385" s="15"/>
      <c r="AE1385" s="15"/>
      <c r="AT1385" s="274" t="s">
        <v>358</v>
      </c>
      <c r="AU1385" s="274" t="s">
        <v>85</v>
      </c>
      <c r="AV1385" s="15" t="s">
        <v>356</v>
      </c>
      <c r="AW1385" s="15" t="s">
        <v>32</v>
      </c>
      <c r="AX1385" s="15" t="s">
        <v>83</v>
      </c>
      <c r="AY1385" s="274" t="s">
        <v>349</v>
      </c>
    </row>
    <row r="1386" s="2" customFormat="1" ht="24.15" customHeight="1">
      <c r="A1386" s="38"/>
      <c r="B1386" s="39"/>
      <c r="C1386" s="228" t="s">
        <v>1887</v>
      </c>
      <c r="D1386" s="228" t="s">
        <v>351</v>
      </c>
      <c r="E1386" s="229" t="s">
        <v>1888</v>
      </c>
      <c r="F1386" s="230" t="s">
        <v>1889</v>
      </c>
      <c r="G1386" s="231" t="s">
        <v>354</v>
      </c>
      <c r="H1386" s="232">
        <v>1240</v>
      </c>
      <c r="I1386" s="233"/>
      <c r="J1386" s="234">
        <f>ROUND(I1386*H1386,2)</f>
        <v>0</v>
      </c>
      <c r="K1386" s="230" t="s">
        <v>355</v>
      </c>
      <c r="L1386" s="44"/>
      <c r="M1386" s="235" t="s">
        <v>1</v>
      </c>
      <c r="N1386" s="236" t="s">
        <v>41</v>
      </c>
      <c r="O1386" s="91"/>
      <c r="P1386" s="237">
        <f>O1386*H1386</f>
        <v>0</v>
      </c>
      <c r="Q1386" s="237">
        <v>0.00012</v>
      </c>
      <c r="R1386" s="237">
        <f>Q1386*H1386</f>
        <v>0.14880000000000002</v>
      </c>
      <c r="S1386" s="237">
        <v>0</v>
      </c>
      <c r="T1386" s="238">
        <f>S1386*H1386</f>
        <v>0</v>
      </c>
      <c r="U1386" s="38"/>
      <c r="V1386" s="38"/>
      <c r="W1386" s="38"/>
      <c r="X1386" s="38"/>
      <c r="Y1386" s="38"/>
      <c r="Z1386" s="38"/>
      <c r="AA1386" s="38"/>
      <c r="AB1386" s="38"/>
      <c r="AC1386" s="38"/>
      <c r="AD1386" s="38"/>
      <c r="AE1386" s="38"/>
      <c r="AR1386" s="239" t="s">
        <v>439</v>
      </c>
      <c r="AT1386" s="239" t="s">
        <v>351</v>
      </c>
      <c r="AU1386" s="239" t="s">
        <v>85</v>
      </c>
      <c r="AY1386" s="17" t="s">
        <v>349</v>
      </c>
      <c r="BE1386" s="240">
        <f>IF(N1386="základní",J1386,0)</f>
        <v>0</v>
      </c>
      <c r="BF1386" s="240">
        <f>IF(N1386="snížená",J1386,0)</f>
        <v>0</v>
      </c>
      <c r="BG1386" s="240">
        <f>IF(N1386="zákl. přenesená",J1386,0)</f>
        <v>0</v>
      </c>
      <c r="BH1386" s="240">
        <f>IF(N1386="sníž. přenesená",J1386,0)</f>
        <v>0</v>
      </c>
      <c r="BI1386" s="240">
        <f>IF(N1386="nulová",J1386,0)</f>
        <v>0</v>
      </c>
      <c r="BJ1386" s="17" t="s">
        <v>83</v>
      </c>
      <c r="BK1386" s="240">
        <f>ROUND(I1386*H1386,2)</f>
        <v>0</v>
      </c>
      <c r="BL1386" s="17" t="s">
        <v>439</v>
      </c>
      <c r="BM1386" s="239" t="s">
        <v>1890</v>
      </c>
    </row>
    <row r="1387" s="13" customFormat="1">
      <c r="A1387" s="13"/>
      <c r="B1387" s="241"/>
      <c r="C1387" s="242"/>
      <c r="D1387" s="243" t="s">
        <v>358</v>
      </c>
      <c r="E1387" s="244" t="s">
        <v>1</v>
      </c>
      <c r="F1387" s="245" t="s">
        <v>1876</v>
      </c>
      <c r="G1387" s="242"/>
      <c r="H1387" s="244" t="s">
        <v>1</v>
      </c>
      <c r="I1387" s="246"/>
      <c r="J1387" s="242"/>
      <c r="K1387" s="242"/>
      <c r="L1387" s="247"/>
      <c r="M1387" s="248"/>
      <c r="N1387" s="249"/>
      <c r="O1387" s="249"/>
      <c r="P1387" s="249"/>
      <c r="Q1387" s="249"/>
      <c r="R1387" s="249"/>
      <c r="S1387" s="249"/>
      <c r="T1387" s="250"/>
      <c r="U1387" s="13"/>
      <c r="V1387" s="13"/>
      <c r="W1387" s="13"/>
      <c r="X1387" s="13"/>
      <c r="Y1387" s="13"/>
      <c r="Z1387" s="13"/>
      <c r="AA1387" s="13"/>
      <c r="AB1387" s="13"/>
      <c r="AC1387" s="13"/>
      <c r="AD1387" s="13"/>
      <c r="AE1387" s="13"/>
      <c r="AT1387" s="251" t="s">
        <v>358</v>
      </c>
      <c r="AU1387" s="251" t="s">
        <v>85</v>
      </c>
      <c r="AV1387" s="13" t="s">
        <v>83</v>
      </c>
      <c r="AW1387" s="13" t="s">
        <v>32</v>
      </c>
      <c r="AX1387" s="13" t="s">
        <v>76</v>
      </c>
      <c r="AY1387" s="251" t="s">
        <v>349</v>
      </c>
    </row>
    <row r="1388" s="14" customFormat="1">
      <c r="A1388" s="14"/>
      <c r="B1388" s="252"/>
      <c r="C1388" s="253"/>
      <c r="D1388" s="243" t="s">
        <v>358</v>
      </c>
      <c r="E1388" s="263" t="s">
        <v>1</v>
      </c>
      <c r="F1388" s="254" t="s">
        <v>1877</v>
      </c>
      <c r="G1388" s="253"/>
      <c r="H1388" s="256">
        <v>1000</v>
      </c>
      <c r="I1388" s="257"/>
      <c r="J1388" s="253"/>
      <c r="K1388" s="253"/>
      <c r="L1388" s="258"/>
      <c r="M1388" s="259"/>
      <c r="N1388" s="260"/>
      <c r="O1388" s="260"/>
      <c r="P1388" s="260"/>
      <c r="Q1388" s="260"/>
      <c r="R1388" s="260"/>
      <c r="S1388" s="260"/>
      <c r="T1388" s="261"/>
      <c r="U1388" s="14"/>
      <c r="V1388" s="14"/>
      <c r="W1388" s="14"/>
      <c r="X1388" s="14"/>
      <c r="Y1388" s="14"/>
      <c r="Z1388" s="14"/>
      <c r="AA1388" s="14"/>
      <c r="AB1388" s="14"/>
      <c r="AC1388" s="14"/>
      <c r="AD1388" s="14"/>
      <c r="AE1388" s="14"/>
      <c r="AT1388" s="262" t="s">
        <v>358</v>
      </c>
      <c r="AU1388" s="262" t="s">
        <v>85</v>
      </c>
      <c r="AV1388" s="14" t="s">
        <v>85</v>
      </c>
      <c r="AW1388" s="14" t="s">
        <v>32</v>
      </c>
      <c r="AX1388" s="14" t="s">
        <v>76</v>
      </c>
      <c r="AY1388" s="262" t="s">
        <v>349</v>
      </c>
    </row>
    <row r="1389" s="14" customFormat="1">
      <c r="A1389" s="14"/>
      <c r="B1389" s="252"/>
      <c r="C1389" s="253"/>
      <c r="D1389" s="243" t="s">
        <v>358</v>
      </c>
      <c r="E1389" s="263" t="s">
        <v>1</v>
      </c>
      <c r="F1389" s="254" t="s">
        <v>1878</v>
      </c>
      <c r="G1389" s="253"/>
      <c r="H1389" s="256">
        <v>240</v>
      </c>
      <c r="I1389" s="257"/>
      <c r="J1389" s="253"/>
      <c r="K1389" s="253"/>
      <c r="L1389" s="258"/>
      <c r="M1389" s="259"/>
      <c r="N1389" s="260"/>
      <c r="O1389" s="260"/>
      <c r="P1389" s="260"/>
      <c r="Q1389" s="260"/>
      <c r="R1389" s="260"/>
      <c r="S1389" s="260"/>
      <c r="T1389" s="261"/>
      <c r="U1389" s="14"/>
      <c r="V1389" s="14"/>
      <c r="W1389" s="14"/>
      <c r="X1389" s="14"/>
      <c r="Y1389" s="14"/>
      <c r="Z1389" s="14"/>
      <c r="AA1389" s="14"/>
      <c r="AB1389" s="14"/>
      <c r="AC1389" s="14"/>
      <c r="AD1389" s="14"/>
      <c r="AE1389" s="14"/>
      <c r="AT1389" s="262" t="s">
        <v>358</v>
      </c>
      <c r="AU1389" s="262" t="s">
        <v>85</v>
      </c>
      <c r="AV1389" s="14" t="s">
        <v>85</v>
      </c>
      <c r="AW1389" s="14" t="s">
        <v>32</v>
      </c>
      <c r="AX1389" s="14" t="s">
        <v>76</v>
      </c>
      <c r="AY1389" s="262" t="s">
        <v>349</v>
      </c>
    </row>
    <row r="1390" s="15" customFormat="1">
      <c r="A1390" s="15"/>
      <c r="B1390" s="264"/>
      <c r="C1390" s="265"/>
      <c r="D1390" s="243" t="s">
        <v>358</v>
      </c>
      <c r="E1390" s="266" t="s">
        <v>1</v>
      </c>
      <c r="F1390" s="267" t="s">
        <v>377</v>
      </c>
      <c r="G1390" s="265"/>
      <c r="H1390" s="268">
        <v>1240</v>
      </c>
      <c r="I1390" s="269"/>
      <c r="J1390" s="265"/>
      <c r="K1390" s="265"/>
      <c r="L1390" s="270"/>
      <c r="M1390" s="271"/>
      <c r="N1390" s="272"/>
      <c r="O1390" s="272"/>
      <c r="P1390" s="272"/>
      <c r="Q1390" s="272"/>
      <c r="R1390" s="272"/>
      <c r="S1390" s="272"/>
      <c r="T1390" s="273"/>
      <c r="U1390" s="15"/>
      <c r="V1390" s="15"/>
      <c r="W1390" s="15"/>
      <c r="X1390" s="15"/>
      <c r="Y1390" s="15"/>
      <c r="Z1390" s="15"/>
      <c r="AA1390" s="15"/>
      <c r="AB1390" s="15"/>
      <c r="AC1390" s="15"/>
      <c r="AD1390" s="15"/>
      <c r="AE1390" s="15"/>
      <c r="AT1390" s="274" t="s">
        <v>358</v>
      </c>
      <c r="AU1390" s="274" t="s">
        <v>85</v>
      </c>
      <c r="AV1390" s="15" t="s">
        <v>356</v>
      </c>
      <c r="AW1390" s="15" t="s">
        <v>32</v>
      </c>
      <c r="AX1390" s="15" t="s">
        <v>83</v>
      </c>
      <c r="AY1390" s="274" t="s">
        <v>349</v>
      </c>
    </row>
    <row r="1391" s="12" customFormat="1" ht="22.8" customHeight="1">
      <c r="A1391" s="12"/>
      <c r="B1391" s="212"/>
      <c r="C1391" s="213"/>
      <c r="D1391" s="214" t="s">
        <v>75</v>
      </c>
      <c r="E1391" s="226" t="s">
        <v>1891</v>
      </c>
      <c r="F1391" s="226" t="s">
        <v>1892</v>
      </c>
      <c r="G1391" s="213"/>
      <c r="H1391" s="213"/>
      <c r="I1391" s="216"/>
      <c r="J1391" s="227">
        <f>BK1391</f>
        <v>0</v>
      </c>
      <c r="K1391" s="213"/>
      <c r="L1391" s="218"/>
      <c r="M1391" s="219"/>
      <c r="N1391" s="220"/>
      <c r="O1391" s="220"/>
      <c r="P1391" s="221">
        <f>SUM(P1392:P1415)</f>
        <v>0</v>
      </c>
      <c r="Q1391" s="220"/>
      <c r="R1391" s="221">
        <f>SUM(R1392:R1415)</f>
        <v>0.83552095999999998</v>
      </c>
      <c r="S1391" s="220"/>
      <c r="T1391" s="222">
        <f>SUM(T1392:T1415)</f>
        <v>0.0035999999999999999</v>
      </c>
      <c r="U1391" s="12"/>
      <c r="V1391" s="12"/>
      <c r="W1391" s="12"/>
      <c r="X1391" s="12"/>
      <c r="Y1391" s="12"/>
      <c r="Z1391" s="12"/>
      <c r="AA1391" s="12"/>
      <c r="AB1391" s="12"/>
      <c r="AC1391" s="12"/>
      <c r="AD1391" s="12"/>
      <c r="AE1391" s="12"/>
      <c r="AR1391" s="223" t="s">
        <v>85</v>
      </c>
      <c r="AT1391" s="224" t="s">
        <v>75</v>
      </c>
      <c r="AU1391" s="224" t="s">
        <v>83</v>
      </c>
      <c r="AY1391" s="223" t="s">
        <v>349</v>
      </c>
      <c r="BK1391" s="225">
        <f>SUM(BK1392:BK1415)</f>
        <v>0</v>
      </c>
    </row>
    <row r="1392" s="2" customFormat="1" ht="24.15" customHeight="1">
      <c r="A1392" s="38"/>
      <c r="B1392" s="39"/>
      <c r="C1392" s="228" t="s">
        <v>1893</v>
      </c>
      <c r="D1392" s="228" t="s">
        <v>351</v>
      </c>
      <c r="E1392" s="229" t="s">
        <v>1894</v>
      </c>
      <c r="F1392" s="230" t="s">
        <v>1895</v>
      </c>
      <c r="G1392" s="231" t="s">
        <v>354</v>
      </c>
      <c r="H1392" s="232">
        <v>1693.184</v>
      </c>
      <c r="I1392" s="233"/>
      <c r="J1392" s="234">
        <f>ROUND(I1392*H1392,2)</f>
        <v>0</v>
      </c>
      <c r="K1392" s="230" t="s">
        <v>355</v>
      </c>
      <c r="L1392" s="44"/>
      <c r="M1392" s="235" t="s">
        <v>1</v>
      </c>
      <c r="N1392" s="236" t="s">
        <v>41</v>
      </c>
      <c r="O1392" s="91"/>
      <c r="P1392" s="237">
        <f>O1392*H1392</f>
        <v>0</v>
      </c>
      <c r="Q1392" s="237">
        <v>0</v>
      </c>
      <c r="R1392" s="237">
        <f>Q1392*H1392</f>
        <v>0</v>
      </c>
      <c r="S1392" s="237">
        <v>0</v>
      </c>
      <c r="T1392" s="238">
        <f>S1392*H1392</f>
        <v>0</v>
      </c>
      <c r="U1392" s="38"/>
      <c r="V1392" s="38"/>
      <c r="W1392" s="38"/>
      <c r="X1392" s="38"/>
      <c r="Y1392" s="38"/>
      <c r="Z1392" s="38"/>
      <c r="AA1392" s="38"/>
      <c r="AB1392" s="38"/>
      <c r="AC1392" s="38"/>
      <c r="AD1392" s="38"/>
      <c r="AE1392" s="38"/>
      <c r="AR1392" s="239" t="s">
        <v>439</v>
      </c>
      <c r="AT1392" s="239" t="s">
        <v>351</v>
      </c>
      <c r="AU1392" s="239" t="s">
        <v>85</v>
      </c>
      <c r="AY1392" s="17" t="s">
        <v>349</v>
      </c>
      <c r="BE1392" s="240">
        <f>IF(N1392="základní",J1392,0)</f>
        <v>0</v>
      </c>
      <c r="BF1392" s="240">
        <f>IF(N1392="snížená",J1392,0)</f>
        <v>0</v>
      </c>
      <c r="BG1392" s="240">
        <f>IF(N1392="zákl. přenesená",J1392,0)</f>
        <v>0</v>
      </c>
      <c r="BH1392" s="240">
        <f>IF(N1392="sníž. přenesená",J1392,0)</f>
        <v>0</v>
      </c>
      <c r="BI1392" s="240">
        <f>IF(N1392="nulová",J1392,0)</f>
        <v>0</v>
      </c>
      <c r="BJ1392" s="17" t="s">
        <v>83</v>
      </c>
      <c r="BK1392" s="240">
        <f>ROUND(I1392*H1392,2)</f>
        <v>0</v>
      </c>
      <c r="BL1392" s="17" t="s">
        <v>439</v>
      </c>
      <c r="BM1392" s="239" t="s">
        <v>1896</v>
      </c>
    </row>
    <row r="1393" s="14" customFormat="1">
      <c r="A1393" s="14"/>
      <c r="B1393" s="252"/>
      <c r="C1393" s="253"/>
      <c r="D1393" s="243" t="s">
        <v>358</v>
      </c>
      <c r="E1393" s="263" t="s">
        <v>1</v>
      </c>
      <c r="F1393" s="254" t="s">
        <v>1897</v>
      </c>
      <c r="G1393" s="253"/>
      <c r="H1393" s="256">
        <v>495.84199999999998</v>
      </c>
      <c r="I1393" s="257"/>
      <c r="J1393" s="253"/>
      <c r="K1393" s="253"/>
      <c r="L1393" s="258"/>
      <c r="M1393" s="259"/>
      <c r="N1393" s="260"/>
      <c r="O1393" s="260"/>
      <c r="P1393" s="260"/>
      <c r="Q1393" s="260"/>
      <c r="R1393" s="260"/>
      <c r="S1393" s="260"/>
      <c r="T1393" s="261"/>
      <c r="U1393" s="14"/>
      <c r="V1393" s="14"/>
      <c r="W1393" s="14"/>
      <c r="X1393" s="14"/>
      <c r="Y1393" s="14"/>
      <c r="Z1393" s="14"/>
      <c r="AA1393" s="14"/>
      <c r="AB1393" s="14"/>
      <c r="AC1393" s="14"/>
      <c r="AD1393" s="14"/>
      <c r="AE1393" s="14"/>
      <c r="AT1393" s="262" t="s">
        <v>358</v>
      </c>
      <c r="AU1393" s="262" t="s">
        <v>85</v>
      </c>
      <c r="AV1393" s="14" t="s">
        <v>85</v>
      </c>
      <c r="AW1393" s="14" t="s">
        <v>32</v>
      </c>
      <c r="AX1393" s="14" t="s">
        <v>76</v>
      </c>
      <c r="AY1393" s="262" t="s">
        <v>349</v>
      </c>
    </row>
    <row r="1394" s="14" customFormat="1">
      <c r="A1394" s="14"/>
      <c r="B1394" s="252"/>
      <c r="C1394" s="253"/>
      <c r="D1394" s="243" t="s">
        <v>358</v>
      </c>
      <c r="E1394" s="263" t="s">
        <v>1</v>
      </c>
      <c r="F1394" s="254" t="s">
        <v>1898</v>
      </c>
      <c r="G1394" s="253"/>
      <c r="H1394" s="256">
        <v>892.82000000000005</v>
      </c>
      <c r="I1394" s="257"/>
      <c r="J1394" s="253"/>
      <c r="K1394" s="253"/>
      <c r="L1394" s="258"/>
      <c r="M1394" s="259"/>
      <c r="N1394" s="260"/>
      <c r="O1394" s="260"/>
      <c r="P1394" s="260"/>
      <c r="Q1394" s="260"/>
      <c r="R1394" s="260"/>
      <c r="S1394" s="260"/>
      <c r="T1394" s="261"/>
      <c r="U1394" s="14"/>
      <c r="V1394" s="14"/>
      <c r="W1394" s="14"/>
      <c r="X1394" s="14"/>
      <c r="Y1394" s="14"/>
      <c r="Z1394" s="14"/>
      <c r="AA1394" s="14"/>
      <c r="AB1394" s="14"/>
      <c r="AC1394" s="14"/>
      <c r="AD1394" s="14"/>
      <c r="AE1394" s="14"/>
      <c r="AT1394" s="262" t="s">
        <v>358</v>
      </c>
      <c r="AU1394" s="262" t="s">
        <v>85</v>
      </c>
      <c r="AV1394" s="14" t="s">
        <v>85</v>
      </c>
      <c r="AW1394" s="14" t="s">
        <v>32</v>
      </c>
      <c r="AX1394" s="14" t="s">
        <v>76</v>
      </c>
      <c r="AY1394" s="262" t="s">
        <v>349</v>
      </c>
    </row>
    <row r="1395" s="14" customFormat="1">
      <c r="A1395" s="14"/>
      <c r="B1395" s="252"/>
      <c r="C1395" s="253"/>
      <c r="D1395" s="243" t="s">
        <v>358</v>
      </c>
      <c r="E1395" s="263" t="s">
        <v>1</v>
      </c>
      <c r="F1395" s="254" t="s">
        <v>1899</v>
      </c>
      <c r="G1395" s="253"/>
      <c r="H1395" s="256">
        <v>522.99000000000001</v>
      </c>
      <c r="I1395" s="257"/>
      <c r="J1395" s="253"/>
      <c r="K1395" s="253"/>
      <c r="L1395" s="258"/>
      <c r="M1395" s="259"/>
      <c r="N1395" s="260"/>
      <c r="O1395" s="260"/>
      <c r="P1395" s="260"/>
      <c r="Q1395" s="260"/>
      <c r="R1395" s="260"/>
      <c r="S1395" s="260"/>
      <c r="T1395" s="261"/>
      <c r="U1395" s="14"/>
      <c r="V1395" s="14"/>
      <c r="W1395" s="14"/>
      <c r="X1395" s="14"/>
      <c r="Y1395" s="14"/>
      <c r="Z1395" s="14"/>
      <c r="AA1395" s="14"/>
      <c r="AB1395" s="14"/>
      <c r="AC1395" s="14"/>
      <c r="AD1395" s="14"/>
      <c r="AE1395" s="14"/>
      <c r="AT1395" s="262" t="s">
        <v>358</v>
      </c>
      <c r="AU1395" s="262" t="s">
        <v>85</v>
      </c>
      <c r="AV1395" s="14" t="s">
        <v>85</v>
      </c>
      <c r="AW1395" s="14" t="s">
        <v>32</v>
      </c>
      <c r="AX1395" s="14" t="s">
        <v>76</v>
      </c>
      <c r="AY1395" s="262" t="s">
        <v>349</v>
      </c>
    </row>
    <row r="1396" s="14" customFormat="1">
      <c r="A1396" s="14"/>
      <c r="B1396" s="252"/>
      <c r="C1396" s="253"/>
      <c r="D1396" s="243" t="s">
        <v>358</v>
      </c>
      <c r="E1396" s="263" t="s">
        <v>1</v>
      </c>
      <c r="F1396" s="254" t="s">
        <v>1900</v>
      </c>
      <c r="G1396" s="253"/>
      <c r="H1396" s="256">
        <v>-218.46799999999999</v>
      </c>
      <c r="I1396" s="257"/>
      <c r="J1396" s="253"/>
      <c r="K1396" s="253"/>
      <c r="L1396" s="258"/>
      <c r="M1396" s="259"/>
      <c r="N1396" s="260"/>
      <c r="O1396" s="260"/>
      <c r="P1396" s="260"/>
      <c r="Q1396" s="260"/>
      <c r="R1396" s="260"/>
      <c r="S1396" s="260"/>
      <c r="T1396" s="261"/>
      <c r="U1396" s="14"/>
      <c r="V1396" s="14"/>
      <c r="W1396" s="14"/>
      <c r="X1396" s="14"/>
      <c r="Y1396" s="14"/>
      <c r="Z1396" s="14"/>
      <c r="AA1396" s="14"/>
      <c r="AB1396" s="14"/>
      <c r="AC1396" s="14"/>
      <c r="AD1396" s="14"/>
      <c r="AE1396" s="14"/>
      <c r="AT1396" s="262" t="s">
        <v>358</v>
      </c>
      <c r="AU1396" s="262" t="s">
        <v>85</v>
      </c>
      <c r="AV1396" s="14" t="s">
        <v>85</v>
      </c>
      <c r="AW1396" s="14" t="s">
        <v>32</v>
      </c>
      <c r="AX1396" s="14" t="s">
        <v>76</v>
      </c>
      <c r="AY1396" s="262" t="s">
        <v>349</v>
      </c>
    </row>
    <row r="1397" s="15" customFormat="1">
      <c r="A1397" s="15"/>
      <c r="B1397" s="264"/>
      <c r="C1397" s="265"/>
      <c r="D1397" s="243" t="s">
        <v>358</v>
      </c>
      <c r="E1397" s="266" t="s">
        <v>1</v>
      </c>
      <c r="F1397" s="267" t="s">
        <v>377</v>
      </c>
      <c r="G1397" s="265"/>
      <c r="H1397" s="268">
        <v>1693.184</v>
      </c>
      <c r="I1397" s="269"/>
      <c r="J1397" s="265"/>
      <c r="K1397" s="265"/>
      <c r="L1397" s="270"/>
      <c r="M1397" s="271"/>
      <c r="N1397" s="272"/>
      <c r="O1397" s="272"/>
      <c r="P1397" s="272"/>
      <c r="Q1397" s="272"/>
      <c r="R1397" s="272"/>
      <c r="S1397" s="272"/>
      <c r="T1397" s="273"/>
      <c r="U1397" s="15"/>
      <c r="V1397" s="15"/>
      <c r="W1397" s="15"/>
      <c r="X1397" s="15"/>
      <c r="Y1397" s="15"/>
      <c r="Z1397" s="15"/>
      <c r="AA1397" s="15"/>
      <c r="AB1397" s="15"/>
      <c r="AC1397" s="15"/>
      <c r="AD1397" s="15"/>
      <c r="AE1397" s="15"/>
      <c r="AT1397" s="274" t="s">
        <v>358</v>
      </c>
      <c r="AU1397" s="274" t="s">
        <v>85</v>
      </c>
      <c r="AV1397" s="15" t="s">
        <v>356</v>
      </c>
      <c r="AW1397" s="15" t="s">
        <v>32</v>
      </c>
      <c r="AX1397" s="15" t="s">
        <v>83</v>
      </c>
      <c r="AY1397" s="274" t="s">
        <v>349</v>
      </c>
    </row>
    <row r="1398" s="2" customFormat="1" ht="21.75" customHeight="1">
      <c r="A1398" s="38"/>
      <c r="B1398" s="39"/>
      <c r="C1398" s="228" t="s">
        <v>1901</v>
      </c>
      <c r="D1398" s="228" t="s">
        <v>351</v>
      </c>
      <c r="E1398" s="229" t="s">
        <v>1902</v>
      </c>
      <c r="F1398" s="230" t="s">
        <v>1903</v>
      </c>
      <c r="G1398" s="231" t="s">
        <v>354</v>
      </c>
      <c r="H1398" s="232">
        <v>120</v>
      </c>
      <c r="I1398" s="233"/>
      <c r="J1398" s="234">
        <f>ROUND(I1398*H1398,2)</f>
        <v>0</v>
      </c>
      <c r="K1398" s="230" t="s">
        <v>355</v>
      </c>
      <c r="L1398" s="44"/>
      <c r="M1398" s="235" t="s">
        <v>1</v>
      </c>
      <c r="N1398" s="236" t="s">
        <v>41</v>
      </c>
      <c r="O1398" s="91"/>
      <c r="P1398" s="237">
        <f>O1398*H1398</f>
        <v>0</v>
      </c>
      <c r="Q1398" s="237">
        <v>0</v>
      </c>
      <c r="R1398" s="237">
        <f>Q1398*H1398</f>
        <v>0</v>
      </c>
      <c r="S1398" s="237">
        <v>3.0000000000000001E-05</v>
      </c>
      <c r="T1398" s="238">
        <f>S1398*H1398</f>
        <v>0.0035999999999999999</v>
      </c>
      <c r="U1398" s="38"/>
      <c r="V1398" s="38"/>
      <c r="W1398" s="38"/>
      <c r="X1398" s="38"/>
      <c r="Y1398" s="38"/>
      <c r="Z1398" s="38"/>
      <c r="AA1398" s="38"/>
      <c r="AB1398" s="38"/>
      <c r="AC1398" s="38"/>
      <c r="AD1398" s="38"/>
      <c r="AE1398" s="38"/>
      <c r="AR1398" s="239" t="s">
        <v>439</v>
      </c>
      <c r="AT1398" s="239" t="s">
        <v>351</v>
      </c>
      <c r="AU1398" s="239" t="s">
        <v>85</v>
      </c>
      <c r="AY1398" s="17" t="s">
        <v>349</v>
      </c>
      <c r="BE1398" s="240">
        <f>IF(N1398="základní",J1398,0)</f>
        <v>0</v>
      </c>
      <c r="BF1398" s="240">
        <f>IF(N1398="snížená",J1398,0)</f>
        <v>0</v>
      </c>
      <c r="BG1398" s="240">
        <f>IF(N1398="zákl. přenesená",J1398,0)</f>
        <v>0</v>
      </c>
      <c r="BH1398" s="240">
        <f>IF(N1398="sníž. přenesená",J1398,0)</f>
        <v>0</v>
      </c>
      <c r="BI1398" s="240">
        <f>IF(N1398="nulová",J1398,0)</f>
        <v>0</v>
      </c>
      <c r="BJ1398" s="17" t="s">
        <v>83</v>
      </c>
      <c r="BK1398" s="240">
        <f>ROUND(I1398*H1398,2)</f>
        <v>0</v>
      </c>
      <c r="BL1398" s="17" t="s">
        <v>439</v>
      </c>
      <c r="BM1398" s="239" t="s">
        <v>1904</v>
      </c>
    </row>
    <row r="1399" s="13" customFormat="1">
      <c r="A1399" s="13"/>
      <c r="B1399" s="241"/>
      <c r="C1399" s="242"/>
      <c r="D1399" s="243" t="s">
        <v>358</v>
      </c>
      <c r="E1399" s="244" t="s">
        <v>1</v>
      </c>
      <c r="F1399" s="245" t="s">
        <v>1905</v>
      </c>
      <c r="G1399" s="242"/>
      <c r="H1399" s="244" t="s">
        <v>1</v>
      </c>
      <c r="I1399" s="246"/>
      <c r="J1399" s="242"/>
      <c r="K1399" s="242"/>
      <c r="L1399" s="247"/>
      <c r="M1399" s="248"/>
      <c r="N1399" s="249"/>
      <c r="O1399" s="249"/>
      <c r="P1399" s="249"/>
      <c r="Q1399" s="249"/>
      <c r="R1399" s="249"/>
      <c r="S1399" s="249"/>
      <c r="T1399" s="250"/>
      <c r="U1399" s="13"/>
      <c r="V1399" s="13"/>
      <c r="W1399" s="13"/>
      <c r="X1399" s="13"/>
      <c r="Y1399" s="13"/>
      <c r="Z1399" s="13"/>
      <c r="AA1399" s="13"/>
      <c r="AB1399" s="13"/>
      <c r="AC1399" s="13"/>
      <c r="AD1399" s="13"/>
      <c r="AE1399" s="13"/>
      <c r="AT1399" s="251" t="s">
        <v>358</v>
      </c>
      <c r="AU1399" s="251" t="s">
        <v>85</v>
      </c>
      <c r="AV1399" s="13" t="s">
        <v>83</v>
      </c>
      <c r="AW1399" s="13" t="s">
        <v>32</v>
      </c>
      <c r="AX1399" s="13" t="s">
        <v>76</v>
      </c>
      <c r="AY1399" s="251" t="s">
        <v>349</v>
      </c>
    </row>
    <row r="1400" s="14" customFormat="1">
      <c r="A1400" s="14"/>
      <c r="B1400" s="252"/>
      <c r="C1400" s="253"/>
      <c r="D1400" s="243" t="s">
        <v>358</v>
      </c>
      <c r="E1400" s="263" t="s">
        <v>1</v>
      </c>
      <c r="F1400" s="254" t="s">
        <v>1019</v>
      </c>
      <c r="G1400" s="253"/>
      <c r="H1400" s="256">
        <v>120</v>
      </c>
      <c r="I1400" s="257"/>
      <c r="J1400" s="253"/>
      <c r="K1400" s="253"/>
      <c r="L1400" s="258"/>
      <c r="M1400" s="259"/>
      <c r="N1400" s="260"/>
      <c r="O1400" s="260"/>
      <c r="P1400" s="260"/>
      <c r="Q1400" s="260"/>
      <c r="R1400" s="260"/>
      <c r="S1400" s="260"/>
      <c r="T1400" s="261"/>
      <c r="U1400" s="14"/>
      <c r="V1400" s="14"/>
      <c r="W1400" s="14"/>
      <c r="X1400" s="14"/>
      <c r="Y1400" s="14"/>
      <c r="Z1400" s="14"/>
      <c r="AA1400" s="14"/>
      <c r="AB1400" s="14"/>
      <c r="AC1400" s="14"/>
      <c r="AD1400" s="14"/>
      <c r="AE1400" s="14"/>
      <c r="AT1400" s="262" t="s">
        <v>358</v>
      </c>
      <c r="AU1400" s="262" t="s">
        <v>85</v>
      </c>
      <c r="AV1400" s="14" t="s">
        <v>85</v>
      </c>
      <c r="AW1400" s="14" t="s">
        <v>32</v>
      </c>
      <c r="AX1400" s="14" t="s">
        <v>76</v>
      </c>
      <c r="AY1400" s="262" t="s">
        <v>349</v>
      </c>
    </row>
    <row r="1401" s="15" customFormat="1">
      <c r="A1401" s="15"/>
      <c r="B1401" s="264"/>
      <c r="C1401" s="265"/>
      <c r="D1401" s="243" t="s">
        <v>358</v>
      </c>
      <c r="E1401" s="266" t="s">
        <v>1</v>
      </c>
      <c r="F1401" s="267" t="s">
        <v>377</v>
      </c>
      <c r="G1401" s="265"/>
      <c r="H1401" s="268">
        <v>120</v>
      </c>
      <c r="I1401" s="269"/>
      <c r="J1401" s="265"/>
      <c r="K1401" s="265"/>
      <c r="L1401" s="270"/>
      <c r="M1401" s="271"/>
      <c r="N1401" s="272"/>
      <c r="O1401" s="272"/>
      <c r="P1401" s="272"/>
      <c r="Q1401" s="272"/>
      <c r="R1401" s="272"/>
      <c r="S1401" s="272"/>
      <c r="T1401" s="273"/>
      <c r="U1401" s="15"/>
      <c r="V1401" s="15"/>
      <c r="W1401" s="15"/>
      <c r="X1401" s="15"/>
      <c r="Y1401" s="15"/>
      <c r="Z1401" s="15"/>
      <c r="AA1401" s="15"/>
      <c r="AB1401" s="15"/>
      <c r="AC1401" s="15"/>
      <c r="AD1401" s="15"/>
      <c r="AE1401" s="15"/>
      <c r="AT1401" s="274" t="s">
        <v>358</v>
      </c>
      <c r="AU1401" s="274" t="s">
        <v>85</v>
      </c>
      <c r="AV1401" s="15" t="s">
        <v>356</v>
      </c>
      <c r="AW1401" s="15" t="s">
        <v>32</v>
      </c>
      <c r="AX1401" s="15" t="s">
        <v>83</v>
      </c>
      <c r="AY1401" s="274" t="s">
        <v>349</v>
      </c>
    </row>
    <row r="1402" s="2" customFormat="1" ht="16.5" customHeight="1">
      <c r="A1402" s="38"/>
      <c r="B1402" s="39"/>
      <c r="C1402" s="275" t="s">
        <v>1906</v>
      </c>
      <c r="D1402" s="275" t="s">
        <v>419</v>
      </c>
      <c r="E1402" s="276" t="s">
        <v>1907</v>
      </c>
      <c r="F1402" s="277" t="s">
        <v>1908</v>
      </c>
      <c r="G1402" s="278" t="s">
        <v>354</v>
      </c>
      <c r="H1402" s="279">
        <v>146.52000000000001</v>
      </c>
      <c r="I1402" s="280"/>
      <c r="J1402" s="281">
        <f>ROUND(I1402*H1402,2)</f>
        <v>0</v>
      </c>
      <c r="K1402" s="277" t="s">
        <v>355</v>
      </c>
      <c r="L1402" s="282"/>
      <c r="M1402" s="283" t="s">
        <v>1</v>
      </c>
      <c r="N1402" s="284" t="s">
        <v>41</v>
      </c>
      <c r="O1402" s="91"/>
      <c r="P1402" s="237">
        <f>O1402*H1402</f>
        <v>0</v>
      </c>
      <c r="Q1402" s="237">
        <v>4.0000000000000003E-05</v>
      </c>
      <c r="R1402" s="237">
        <f>Q1402*H1402</f>
        <v>0.0058608000000000011</v>
      </c>
      <c r="S1402" s="237">
        <v>0</v>
      </c>
      <c r="T1402" s="238">
        <f>S1402*H1402</f>
        <v>0</v>
      </c>
      <c r="U1402" s="38"/>
      <c r="V1402" s="38"/>
      <c r="W1402" s="38"/>
      <c r="X1402" s="38"/>
      <c r="Y1402" s="38"/>
      <c r="Z1402" s="38"/>
      <c r="AA1402" s="38"/>
      <c r="AB1402" s="38"/>
      <c r="AC1402" s="38"/>
      <c r="AD1402" s="38"/>
      <c r="AE1402" s="38"/>
      <c r="AR1402" s="239" t="s">
        <v>525</v>
      </c>
      <c r="AT1402" s="239" t="s">
        <v>419</v>
      </c>
      <c r="AU1402" s="239" t="s">
        <v>85</v>
      </c>
      <c r="AY1402" s="17" t="s">
        <v>349</v>
      </c>
      <c r="BE1402" s="240">
        <f>IF(N1402="základní",J1402,0)</f>
        <v>0</v>
      </c>
      <c r="BF1402" s="240">
        <f>IF(N1402="snížená",J1402,0)</f>
        <v>0</v>
      </c>
      <c r="BG1402" s="240">
        <f>IF(N1402="zákl. přenesená",J1402,0)</f>
        <v>0</v>
      </c>
      <c r="BH1402" s="240">
        <f>IF(N1402="sníž. přenesená",J1402,0)</f>
        <v>0</v>
      </c>
      <c r="BI1402" s="240">
        <f>IF(N1402="nulová",J1402,0)</f>
        <v>0</v>
      </c>
      <c r="BJ1402" s="17" t="s">
        <v>83</v>
      </c>
      <c r="BK1402" s="240">
        <f>ROUND(I1402*H1402,2)</f>
        <v>0</v>
      </c>
      <c r="BL1402" s="17" t="s">
        <v>439</v>
      </c>
      <c r="BM1402" s="239" t="s">
        <v>1909</v>
      </c>
    </row>
    <row r="1403" s="14" customFormat="1">
      <c r="A1403" s="14"/>
      <c r="B1403" s="252"/>
      <c r="C1403" s="253"/>
      <c r="D1403" s="243" t="s">
        <v>358</v>
      </c>
      <c r="E1403" s="253"/>
      <c r="F1403" s="254" t="s">
        <v>1910</v>
      </c>
      <c r="G1403" s="253"/>
      <c r="H1403" s="256">
        <v>146.52000000000001</v>
      </c>
      <c r="I1403" s="257"/>
      <c r="J1403" s="253"/>
      <c r="K1403" s="253"/>
      <c r="L1403" s="258"/>
      <c r="M1403" s="259"/>
      <c r="N1403" s="260"/>
      <c r="O1403" s="260"/>
      <c r="P1403" s="260"/>
      <c r="Q1403" s="260"/>
      <c r="R1403" s="260"/>
      <c r="S1403" s="260"/>
      <c r="T1403" s="261"/>
      <c r="U1403" s="14"/>
      <c r="V1403" s="14"/>
      <c r="W1403" s="14"/>
      <c r="X1403" s="14"/>
      <c r="Y1403" s="14"/>
      <c r="Z1403" s="14"/>
      <c r="AA1403" s="14"/>
      <c r="AB1403" s="14"/>
      <c r="AC1403" s="14"/>
      <c r="AD1403" s="14"/>
      <c r="AE1403" s="14"/>
      <c r="AT1403" s="262" t="s">
        <v>358</v>
      </c>
      <c r="AU1403" s="262" t="s">
        <v>85</v>
      </c>
      <c r="AV1403" s="14" t="s">
        <v>85</v>
      </c>
      <c r="AW1403" s="14" t="s">
        <v>4</v>
      </c>
      <c r="AX1403" s="14" t="s">
        <v>83</v>
      </c>
      <c r="AY1403" s="262" t="s">
        <v>349</v>
      </c>
    </row>
    <row r="1404" s="2" customFormat="1" ht="24.15" customHeight="1">
      <c r="A1404" s="38"/>
      <c r="B1404" s="39"/>
      <c r="C1404" s="228" t="s">
        <v>1911</v>
      </c>
      <c r="D1404" s="228" t="s">
        <v>351</v>
      </c>
      <c r="E1404" s="229" t="s">
        <v>1912</v>
      </c>
      <c r="F1404" s="230" t="s">
        <v>1913</v>
      </c>
      <c r="G1404" s="231" t="s">
        <v>354</v>
      </c>
      <c r="H1404" s="232">
        <v>1693.184</v>
      </c>
      <c r="I1404" s="233"/>
      <c r="J1404" s="234">
        <f>ROUND(I1404*H1404,2)</f>
        <v>0</v>
      </c>
      <c r="K1404" s="230" t="s">
        <v>355</v>
      </c>
      <c r="L1404" s="44"/>
      <c r="M1404" s="235" t="s">
        <v>1</v>
      </c>
      <c r="N1404" s="236" t="s">
        <v>41</v>
      </c>
      <c r="O1404" s="91"/>
      <c r="P1404" s="237">
        <f>O1404*H1404</f>
        <v>0</v>
      </c>
      <c r="Q1404" s="237">
        <v>0.00020000000000000001</v>
      </c>
      <c r="R1404" s="237">
        <f>Q1404*H1404</f>
        <v>0.33863680000000002</v>
      </c>
      <c r="S1404" s="237">
        <v>0</v>
      </c>
      <c r="T1404" s="238">
        <f>S1404*H1404</f>
        <v>0</v>
      </c>
      <c r="U1404" s="38"/>
      <c r="V1404" s="38"/>
      <c r="W1404" s="38"/>
      <c r="X1404" s="38"/>
      <c r="Y1404" s="38"/>
      <c r="Z1404" s="38"/>
      <c r="AA1404" s="38"/>
      <c r="AB1404" s="38"/>
      <c r="AC1404" s="38"/>
      <c r="AD1404" s="38"/>
      <c r="AE1404" s="38"/>
      <c r="AR1404" s="239" t="s">
        <v>439</v>
      </c>
      <c r="AT1404" s="239" t="s">
        <v>351</v>
      </c>
      <c r="AU1404" s="239" t="s">
        <v>85</v>
      </c>
      <c r="AY1404" s="17" t="s">
        <v>349</v>
      </c>
      <c r="BE1404" s="240">
        <f>IF(N1404="základní",J1404,0)</f>
        <v>0</v>
      </c>
      <c r="BF1404" s="240">
        <f>IF(N1404="snížená",J1404,0)</f>
        <v>0</v>
      </c>
      <c r="BG1404" s="240">
        <f>IF(N1404="zákl. přenesená",J1404,0)</f>
        <v>0</v>
      </c>
      <c r="BH1404" s="240">
        <f>IF(N1404="sníž. přenesená",J1404,0)</f>
        <v>0</v>
      </c>
      <c r="BI1404" s="240">
        <f>IF(N1404="nulová",J1404,0)</f>
        <v>0</v>
      </c>
      <c r="BJ1404" s="17" t="s">
        <v>83</v>
      </c>
      <c r="BK1404" s="240">
        <f>ROUND(I1404*H1404,2)</f>
        <v>0</v>
      </c>
      <c r="BL1404" s="17" t="s">
        <v>439</v>
      </c>
      <c r="BM1404" s="239" t="s">
        <v>1914</v>
      </c>
    </row>
    <row r="1405" s="14" customFormat="1">
      <c r="A1405" s="14"/>
      <c r="B1405" s="252"/>
      <c r="C1405" s="253"/>
      <c r="D1405" s="243" t="s">
        <v>358</v>
      </c>
      <c r="E1405" s="263" t="s">
        <v>1</v>
      </c>
      <c r="F1405" s="254" t="s">
        <v>1897</v>
      </c>
      <c r="G1405" s="253"/>
      <c r="H1405" s="256">
        <v>495.84199999999998</v>
      </c>
      <c r="I1405" s="257"/>
      <c r="J1405" s="253"/>
      <c r="K1405" s="253"/>
      <c r="L1405" s="258"/>
      <c r="M1405" s="259"/>
      <c r="N1405" s="260"/>
      <c r="O1405" s="260"/>
      <c r="P1405" s="260"/>
      <c r="Q1405" s="260"/>
      <c r="R1405" s="260"/>
      <c r="S1405" s="260"/>
      <c r="T1405" s="261"/>
      <c r="U1405" s="14"/>
      <c r="V1405" s="14"/>
      <c r="W1405" s="14"/>
      <c r="X1405" s="14"/>
      <c r="Y1405" s="14"/>
      <c r="Z1405" s="14"/>
      <c r="AA1405" s="14"/>
      <c r="AB1405" s="14"/>
      <c r="AC1405" s="14"/>
      <c r="AD1405" s="14"/>
      <c r="AE1405" s="14"/>
      <c r="AT1405" s="262" t="s">
        <v>358</v>
      </c>
      <c r="AU1405" s="262" t="s">
        <v>85</v>
      </c>
      <c r="AV1405" s="14" t="s">
        <v>85</v>
      </c>
      <c r="AW1405" s="14" t="s">
        <v>32</v>
      </c>
      <c r="AX1405" s="14" t="s">
        <v>76</v>
      </c>
      <c r="AY1405" s="262" t="s">
        <v>349</v>
      </c>
    </row>
    <row r="1406" s="14" customFormat="1">
      <c r="A1406" s="14"/>
      <c r="B1406" s="252"/>
      <c r="C1406" s="253"/>
      <c r="D1406" s="243" t="s">
        <v>358</v>
      </c>
      <c r="E1406" s="263" t="s">
        <v>1</v>
      </c>
      <c r="F1406" s="254" t="s">
        <v>1898</v>
      </c>
      <c r="G1406" s="253"/>
      <c r="H1406" s="256">
        <v>892.82000000000005</v>
      </c>
      <c r="I1406" s="257"/>
      <c r="J1406" s="253"/>
      <c r="K1406" s="253"/>
      <c r="L1406" s="258"/>
      <c r="M1406" s="259"/>
      <c r="N1406" s="260"/>
      <c r="O1406" s="260"/>
      <c r="P1406" s="260"/>
      <c r="Q1406" s="260"/>
      <c r="R1406" s="260"/>
      <c r="S1406" s="260"/>
      <c r="T1406" s="261"/>
      <c r="U1406" s="14"/>
      <c r="V1406" s="14"/>
      <c r="W1406" s="14"/>
      <c r="X1406" s="14"/>
      <c r="Y1406" s="14"/>
      <c r="Z1406" s="14"/>
      <c r="AA1406" s="14"/>
      <c r="AB1406" s="14"/>
      <c r="AC1406" s="14"/>
      <c r="AD1406" s="14"/>
      <c r="AE1406" s="14"/>
      <c r="AT1406" s="262" t="s">
        <v>358</v>
      </c>
      <c r="AU1406" s="262" t="s">
        <v>85</v>
      </c>
      <c r="AV1406" s="14" t="s">
        <v>85</v>
      </c>
      <c r="AW1406" s="14" t="s">
        <v>32</v>
      </c>
      <c r="AX1406" s="14" t="s">
        <v>76</v>
      </c>
      <c r="AY1406" s="262" t="s">
        <v>349</v>
      </c>
    </row>
    <row r="1407" s="14" customFormat="1">
      <c r="A1407" s="14"/>
      <c r="B1407" s="252"/>
      <c r="C1407" s="253"/>
      <c r="D1407" s="243" t="s">
        <v>358</v>
      </c>
      <c r="E1407" s="263" t="s">
        <v>1</v>
      </c>
      <c r="F1407" s="254" t="s">
        <v>1899</v>
      </c>
      <c r="G1407" s="253"/>
      <c r="H1407" s="256">
        <v>522.99000000000001</v>
      </c>
      <c r="I1407" s="257"/>
      <c r="J1407" s="253"/>
      <c r="K1407" s="253"/>
      <c r="L1407" s="258"/>
      <c r="M1407" s="259"/>
      <c r="N1407" s="260"/>
      <c r="O1407" s="260"/>
      <c r="P1407" s="260"/>
      <c r="Q1407" s="260"/>
      <c r="R1407" s="260"/>
      <c r="S1407" s="260"/>
      <c r="T1407" s="261"/>
      <c r="U1407" s="14"/>
      <c r="V1407" s="14"/>
      <c r="W1407" s="14"/>
      <c r="X1407" s="14"/>
      <c r="Y1407" s="14"/>
      <c r="Z1407" s="14"/>
      <c r="AA1407" s="14"/>
      <c r="AB1407" s="14"/>
      <c r="AC1407" s="14"/>
      <c r="AD1407" s="14"/>
      <c r="AE1407" s="14"/>
      <c r="AT1407" s="262" t="s">
        <v>358</v>
      </c>
      <c r="AU1407" s="262" t="s">
        <v>85</v>
      </c>
      <c r="AV1407" s="14" t="s">
        <v>85</v>
      </c>
      <c r="AW1407" s="14" t="s">
        <v>32</v>
      </c>
      <c r="AX1407" s="14" t="s">
        <v>76</v>
      </c>
      <c r="AY1407" s="262" t="s">
        <v>349</v>
      </c>
    </row>
    <row r="1408" s="14" customFormat="1">
      <c r="A1408" s="14"/>
      <c r="B1408" s="252"/>
      <c r="C1408" s="253"/>
      <c r="D1408" s="243" t="s">
        <v>358</v>
      </c>
      <c r="E1408" s="263" t="s">
        <v>1</v>
      </c>
      <c r="F1408" s="254" t="s">
        <v>1900</v>
      </c>
      <c r="G1408" s="253"/>
      <c r="H1408" s="256">
        <v>-218.46799999999999</v>
      </c>
      <c r="I1408" s="257"/>
      <c r="J1408" s="253"/>
      <c r="K1408" s="253"/>
      <c r="L1408" s="258"/>
      <c r="M1408" s="259"/>
      <c r="N1408" s="260"/>
      <c r="O1408" s="260"/>
      <c r="P1408" s="260"/>
      <c r="Q1408" s="260"/>
      <c r="R1408" s="260"/>
      <c r="S1408" s="260"/>
      <c r="T1408" s="261"/>
      <c r="U1408" s="14"/>
      <c r="V1408" s="14"/>
      <c r="W1408" s="14"/>
      <c r="X1408" s="14"/>
      <c r="Y1408" s="14"/>
      <c r="Z1408" s="14"/>
      <c r="AA1408" s="14"/>
      <c r="AB1408" s="14"/>
      <c r="AC1408" s="14"/>
      <c r="AD1408" s="14"/>
      <c r="AE1408" s="14"/>
      <c r="AT1408" s="262" t="s">
        <v>358</v>
      </c>
      <c r="AU1408" s="262" t="s">
        <v>85</v>
      </c>
      <c r="AV1408" s="14" t="s">
        <v>85</v>
      </c>
      <c r="AW1408" s="14" t="s">
        <v>32</v>
      </c>
      <c r="AX1408" s="14" t="s">
        <v>76</v>
      </c>
      <c r="AY1408" s="262" t="s">
        <v>349</v>
      </c>
    </row>
    <row r="1409" s="15" customFormat="1">
      <c r="A1409" s="15"/>
      <c r="B1409" s="264"/>
      <c r="C1409" s="265"/>
      <c r="D1409" s="243" t="s">
        <v>358</v>
      </c>
      <c r="E1409" s="266" t="s">
        <v>1</v>
      </c>
      <c r="F1409" s="267" t="s">
        <v>377</v>
      </c>
      <c r="G1409" s="265"/>
      <c r="H1409" s="268">
        <v>1693.184</v>
      </c>
      <c r="I1409" s="269"/>
      <c r="J1409" s="265"/>
      <c r="K1409" s="265"/>
      <c r="L1409" s="270"/>
      <c r="M1409" s="271"/>
      <c r="N1409" s="272"/>
      <c r="O1409" s="272"/>
      <c r="P1409" s="272"/>
      <c r="Q1409" s="272"/>
      <c r="R1409" s="272"/>
      <c r="S1409" s="272"/>
      <c r="T1409" s="273"/>
      <c r="U1409" s="15"/>
      <c r="V1409" s="15"/>
      <c r="W1409" s="15"/>
      <c r="X1409" s="15"/>
      <c r="Y1409" s="15"/>
      <c r="Z1409" s="15"/>
      <c r="AA1409" s="15"/>
      <c r="AB1409" s="15"/>
      <c r="AC1409" s="15"/>
      <c r="AD1409" s="15"/>
      <c r="AE1409" s="15"/>
      <c r="AT1409" s="274" t="s">
        <v>358</v>
      </c>
      <c r="AU1409" s="274" t="s">
        <v>85</v>
      </c>
      <c r="AV1409" s="15" t="s">
        <v>356</v>
      </c>
      <c r="AW1409" s="15" t="s">
        <v>32</v>
      </c>
      <c r="AX1409" s="15" t="s">
        <v>83</v>
      </c>
      <c r="AY1409" s="274" t="s">
        <v>349</v>
      </c>
    </row>
    <row r="1410" s="2" customFormat="1" ht="24.15" customHeight="1">
      <c r="A1410" s="38"/>
      <c r="B1410" s="39"/>
      <c r="C1410" s="228" t="s">
        <v>1915</v>
      </c>
      <c r="D1410" s="228" t="s">
        <v>351</v>
      </c>
      <c r="E1410" s="229" t="s">
        <v>1916</v>
      </c>
      <c r="F1410" s="230" t="s">
        <v>1917</v>
      </c>
      <c r="G1410" s="231" t="s">
        <v>354</v>
      </c>
      <c r="H1410" s="232">
        <v>1693.184</v>
      </c>
      <c r="I1410" s="233"/>
      <c r="J1410" s="234">
        <f>ROUND(I1410*H1410,2)</f>
        <v>0</v>
      </c>
      <c r="K1410" s="230" t="s">
        <v>355</v>
      </c>
      <c r="L1410" s="44"/>
      <c r="M1410" s="235" t="s">
        <v>1</v>
      </c>
      <c r="N1410" s="236" t="s">
        <v>41</v>
      </c>
      <c r="O1410" s="91"/>
      <c r="P1410" s="237">
        <f>O1410*H1410</f>
        <v>0</v>
      </c>
      <c r="Q1410" s="237">
        <v>0.00029</v>
      </c>
      <c r="R1410" s="237">
        <f>Q1410*H1410</f>
        <v>0.49102336000000002</v>
      </c>
      <c r="S1410" s="237">
        <v>0</v>
      </c>
      <c r="T1410" s="238">
        <f>S1410*H1410</f>
        <v>0</v>
      </c>
      <c r="U1410" s="38"/>
      <c r="V1410" s="38"/>
      <c r="W1410" s="38"/>
      <c r="X1410" s="38"/>
      <c r="Y1410" s="38"/>
      <c r="Z1410" s="38"/>
      <c r="AA1410" s="38"/>
      <c r="AB1410" s="38"/>
      <c r="AC1410" s="38"/>
      <c r="AD1410" s="38"/>
      <c r="AE1410" s="38"/>
      <c r="AR1410" s="239" t="s">
        <v>439</v>
      </c>
      <c r="AT1410" s="239" t="s">
        <v>351</v>
      </c>
      <c r="AU1410" s="239" t="s">
        <v>85</v>
      </c>
      <c r="AY1410" s="17" t="s">
        <v>349</v>
      </c>
      <c r="BE1410" s="240">
        <f>IF(N1410="základní",J1410,0)</f>
        <v>0</v>
      </c>
      <c r="BF1410" s="240">
        <f>IF(N1410="snížená",J1410,0)</f>
        <v>0</v>
      </c>
      <c r="BG1410" s="240">
        <f>IF(N1410="zákl. přenesená",J1410,0)</f>
        <v>0</v>
      </c>
      <c r="BH1410" s="240">
        <f>IF(N1410="sníž. přenesená",J1410,0)</f>
        <v>0</v>
      </c>
      <c r="BI1410" s="240">
        <f>IF(N1410="nulová",J1410,0)</f>
        <v>0</v>
      </c>
      <c r="BJ1410" s="17" t="s">
        <v>83</v>
      </c>
      <c r="BK1410" s="240">
        <f>ROUND(I1410*H1410,2)</f>
        <v>0</v>
      </c>
      <c r="BL1410" s="17" t="s">
        <v>439</v>
      </c>
      <c r="BM1410" s="239" t="s">
        <v>1918</v>
      </c>
    </row>
    <row r="1411" s="14" customFormat="1">
      <c r="A1411" s="14"/>
      <c r="B1411" s="252"/>
      <c r="C1411" s="253"/>
      <c r="D1411" s="243" t="s">
        <v>358</v>
      </c>
      <c r="E1411" s="263" t="s">
        <v>1</v>
      </c>
      <c r="F1411" s="254" t="s">
        <v>1897</v>
      </c>
      <c r="G1411" s="253"/>
      <c r="H1411" s="256">
        <v>495.84199999999998</v>
      </c>
      <c r="I1411" s="257"/>
      <c r="J1411" s="253"/>
      <c r="K1411" s="253"/>
      <c r="L1411" s="258"/>
      <c r="M1411" s="259"/>
      <c r="N1411" s="260"/>
      <c r="O1411" s="260"/>
      <c r="P1411" s="260"/>
      <c r="Q1411" s="260"/>
      <c r="R1411" s="260"/>
      <c r="S1411" s="260"/>
      <c r="T1411" s="261"/>
      <c r="U1411" s="14"/>
      <c r="V1411" s="14"/>
      <c r="W1411" s="14"/>
      <c r="X1411" s="14"/>
      <c r="Y1411" s="14"/>
      <c r="Z1411" s="14"/>
      <c r="AA1411" s="14"/>
      <c r="AB1411" s="14"/>
      <c r="AC1411" s="14"/>
      <c r="AD1411" s="14"/>
      <c r="AE1411" s="14"/>
      <c r="AT1411" s="262" t="s">
        <v>358</v>
      </c>
      <c r="AU1411" s="262" t="s">
        <v>85</v>
      </c>
      <c r="AV1411" s="14" t="s">
        <v>85</v>
      </c>
      <c r="AW1411" s="14" t="s">
        <v>32</v>
      </c>
      <c r="AX1411" s="14" t="s">
        <v>76</v>
      </c>
      <c r="AY1411" s="262" t="s">
        <v>349</v>
      </c>
    </row>
    <row r="1412" s="14" customFormat="1">
      <c r="A1412" s="14"/>
      <c r="B1412" s="252"/>
      <c r="C1412" s="253"/>
      <c r="D1412" s="243" t="s">
        <v>358</v>
      </c>
      <c r="E1412" s="263" t="s">
        <v>1</v>
      </c>
      <c r="F1412" s="254" t="s">
        <v>1898</v>
      </c>
      <c r="G1412" s="253"/>
      <c r="H1412" s="256">
        <v>892.82000000000005</v>
      </c>
      <c r="I1412" s="257"/>
      <c r="J1412" s="253"/>
      <c r="K1412" s="253"/>
      <c r="L1412" s="258"/>
      <c r="M1412" s="259"/>
      <c r="N1412" s="260"/>
      <c r="O1412" s="260"/>
      <c r="P1412" s="260"/>
      <c r="Q1412" s="260"/>
      <c r="R1412" s="260"/>
      <c r="S1412" s="260"/>
      <c r="T1412" s="261"/>
      <c r="U1412" s="14"/>
      <c r="V1412" s="14"/>
      <c r="W1412" s="14"/>
      <c r="X1412" s="14"/>
      <c r="Y1412" s="14"/>
      <c r="Z1412" s="14"/>
      <c r="AA1412" s="14"/>
      <c r="AB1412" s="14"/>
      <c r="AC1412" s="14"/>
      <c r="AD1412" s="14"/>
      <c r="AE1412" s="14"/>
      <c r="AT1412" s="262" t="s">
        <v>358</v>
      </c>
      <c r="AU1412" s="262" t="s">
        <v>85</v>
      </c>
      <c r="AV1412" s="14" t="s">
        <v>85</v>
      </c>
      <c r="AW1412" s="14" t="s">
        <v>32</v>
      </c>
      <c r="AX1412" s="14" t="s">
        <v>76</v>
      </c>
      <c r="AY1412" s="262" t="s">
        <v>349</v>
      </c>
    </row>
    <row r="1413" s="14" customFormat="1">
      <c r="A1413" s="14"/>
      <c r="B1413" s="252"/>
      <c r="C1413" s="253"/>
      <c r="D1413" s="243" t="s">
        <v>358</v>
      </c>
      <c r="E1413" s="263" t="s">
        <v>1</v>
      </c>
      <c r="F1413" s="254" t="s">
        <v>1899</v>
      </c>
      <c r="G1413" s="253"/>
      <c r="H1413" s="256">
        <v>522.99000000000001</v>
      </c>
      <c r="I1413" s="257"/>
      <c r="J1413" s="253"/>
      <c r="K1413" s="253"/>
      <c r="L1413" s="258"/>
      <c r="M1413" s="259"/>
      <c r="N1413" s="260"/>
      <c r="O1413" s="260"/>
      <c r="P1413" s="260"/>
      <c r="Q1413" s="260"/>
      <c r="R1413" s="260"/>
      <c r="S1413" s="260"/>
      <c r="T1413" s="261"/>
      <c r="U1413" s="14"/>
      <c r="V1413" s="14"/>
      <c r="W1413" s="14"/>
      <c r="X1413" s="14"/>
      <c r="Y1413" s="14"/>
      <c r="Z1413" s="14"/>
      <c r="AA1413" s="14"/>
      <c r="AB1413" s="14"/>
      <c r="AC1413" s="14"/>
      <c r="AD1413" s="14"/>
      <c r="AE1413" s="14"/>
      <c r="AT1413" s="262" t="s">
        <v>358</v>
      </c>
      <c r="AU1413" s="262" t="s">
        <v>85</v>
      </c>
      <c r="AV1413" s="14" t="s">
        <v>85</v>
      </c>
      <c r="AW1413" s="14" t="s">
        <v>32</v>
      </c>
      <c r="AX1413" s="14" t="s">
        <v>76</v>
      </c>
      <c r="AY1413" s="262" t="s">
        <v>349</v>
      </c>
    </row>
    <row r="1414" s="14" customFormat="1">
      <c r="A1414" s="14"/>
      <c r="B1414" s="252"/>
      <c r="C1414" s="253"/>
      <c r="D1414" s="243" t="s">
        <v>358</v>
      </c>
      <c r="E1414" s="263" t="s">
        <v>1</v>
      </c>
      <c r="F1414" s="254" t="s">
        <v>1900</v>
      </c>
      <c r="G1414" s="253"/>
      <c r="H1414" s="256">
        <v>-218.46799999999999</v>
      </c>
      <c r="I1414" s="257"/>
      <c r="J1414" s="253"/>
      <c r="K1414" s="253"/>
      <c r="L1414" s="258"/>
      <c r="M1414" s="259"/>
      <c r="N1414" s="260"/>
      <c r="O1414" s="260"/>
      <c r="P1414" s="260"/>
      <c r="Q1414" s="260"/>
      <c r="R1414" s="260"/>
      <c r="S1414" s="260"/>
      <c r="T1414" s="261"/>
      <c r="U1414" s="14"/>
      <c r="V1414" s="14"/>
      <c r="W1414" s="14"/>
      <c r="X1414" s="14"/>
      <c r="Y1414" s="14"/>
      <c r="Z1414" s="14"/>
      <c r="AA1414" s="14"/>
      <c r="AB1414" s="14"/>
      <c r="AC1414" s="14"/>
      <c r="AD1414" s="14"/>
      <c r="AE1414" s="14"/>
      <c r="AT1414" s="262" t="s">
        <v>358</v>
      </c>
      <c r="AU1414" s="262" t="s">
        <v>85</v>
      </c>
      <c r="AV1414" s="14" t="s">
        <v>85</v>
      </c>
      <c r="AW1414" s="14" t="s">
        <v>32</v>
      </c>
      <c r="AX1414" s="14" t="s">
        <v>76</v>
      </c>
      <c r="AY1414" s="262" t="s">
        <v>349</v>
      </c>
    </row>
    <row r="1415" s="15" customFormat="1">
      <c r="A1415" s="15"/>
      <c r="B1415" s="264"/>
      <c r="C1415" s="265"/>
      <c r="D1415" s="243" t="s">
        <v>358</v>
      </c>
      <c r="E1415" s="266" t="s">
        <v>1</v>
      </c>
      <c r="F1415" s="267" t="s">
        <v>377</v>
      </c>
      <c r="G1415" s="265"/>
      <c r="H1415" s="268">
        <v>1693.184</v>
      </c>
      <c r="I1415" s="269"/>
      <c r="J1415" s="265"/>
      <c r="K1415" s="265"/>
      <c r="L1415" s="270"/>
      <c r="M1415" s="271"/>
      <c r="N1415" s="272"/>
      <c r="O1415" s="272"/>
      <c r="P1415" s="272"/>
      <c r="Q1415" s="272"/>
      <c r="R1415" s="272"/>
      <c r="S1415" s="272"/>
      <c r="T1415" s="273"/>
      <c r="U1415" s="15"/>
      <c r="V1415" s="15"/>
      <c r="W1415" s="15"/>
      <c r="X1415" s="15"/>
      <c r="Y1415" s="15"/>
      <c r="Z1415" s="15"/>
      <c r="AA1415" s="15"/>
      <c r="AB1415" s="15"/>
      <c r="AC1415" s="15"/>
      <c r="AD1415" s="15"/>
      <c r="AE1415" s="15"/>
      <c r="AT1415" s="274" t="s">
        <v>358</v>
      </c>
      <c r="AU1415" s="274" t="s">
        <v>85</v>
      </c>
      <c r="AV1415" s="15" t="s">
        <v>356</v>
      </c>
      <c r="AW1415" s="15" t="s">
        <v>32</v>
      </c>
      <c r="AX1415" s="15" t="s">
        <v>83</v>
      </c>
      <c r="AY1415" s="274" t="s">
        <v>349</v>
      </c>
    </row>
    <row r="1416" s="12" customFormat="1" ht="22.8" customHeight="1">
      <c r="A1416" s="12"/>
      <c r="B1416" s="212"/>
      <c r="C1416" s="213"/>
      <c r="D1416" s="214" t="s">
        <v>75</v>
      </c>
      <c r="E1416" s="226" t="s">
        <v>1919</v>
      </c>
      <c r="F1416" s="226" t="s">
        <v>1920</v>
      </c>
      <c r="G1416" s="213"/>
      <c r="H1416" s="213"/>
      <c r="I1416" s="216"/>
      <c r="J1416" s="227">
        <f>BK1416</f>
        <v>0</v>
      </c>
      <c r="K1416" s="213"/>
      <c r="L1416" s="218"/>
      <c r="M1416" s="219"/>
      <c r="N1416" s="220"/>
      <c r="O1416" s="220"/>
      <c r="P1416" s="221">
        <f>SUM(P1417:P1420)</f>
        <v>0</v>
      </c>
      <c r="Q1416" s="220"/>
      <c r="R1416" s="221">
        <f>SUM(R1417:R1420)</f>
        <v>0.13328000000000001</v>
      </c>
      <c r="S1416" s="220"/>
      <c r="T1416" s="222">
        <f>SUM(T1417:T1420)</f>
        <v>0</v>
      </c>
      <c r="U1416" s="12"/>
      <c r="V1416" s="12"/>
      <c r="W1416" s="12"/>
      <c r="X1416" s="12"/>
      <c r="Y1416" s="12"/>
      <c r="Z1416" s="12"/>
      <c r="AA1416" s="12"/>
      <c r="AB1416" s="12"/>
      <c r="AC1416" s="12"/>
      <c r="AD1416" s="12"/>
      <c r="AE1416" s="12"/>
      <c r="AR1416" s="223" t="s">
        <v>85</v>
      </c>
      <c r="AT1416" s="224" t="s">
        <v>75</v>
      </c>
      <c r="AU1416" s="224" t="s">
        <v>83</v>
      </c>
      <c r="AY1416" s="223" t="s">
        <v>349</v>
      </c>
      <c r="BK1416" s="225">
        <f>SUM(BK1417:BK1420)</f>
        <v>0</v>
      </c>
    </row>
    <row r="1417" s="2" customFormat="1" ht="24.15" customHeight="1">
      <c r="A1417" s="38"/>
      <c r="B1417" s="39"/>
      <c r="C1417" s="228" t="s">
        <v>1921</v>
      </c>
      <c r="D1417" s="228" t="s">
        <v>351</v>
      </c>
      <c r="E1417" s="229" t="s">
        <v>1922</v>
      </c>
      <c r="F1417" s="230" t="s">
        <v>1923</v>
      </c>
      <c r="G1417" s="231" t="s">
        <v>354</v>
      </c>
      <c r="H1417" s="232">
        <v>56</v>
      </c>
      <c r="I1417" s="233"/>
      <c r="J1417" s="234">
        <f>ROUND(I1417*H1417,2)</f>
        <v>0</v>
      </c>
      <c r="K1417" s="230" t="s">
        <v>355</v>
      </c>
      <c r="L1417" s="44"/>
      <c r="M1417" s="235" t="s">
        <v>1</v>
      </c>
      <c r="N1417" s="236" t="s">
        <v>41</v>
      </c>
      <c r="O1417" s="91"/>
      <c r="P1417" s="237">
        <f>O1417*H1417</f>
        <v>0</v>
      </c>
      <c r="Q1417" s="237">
        <v>0.0023800000000000002</v>
      </c>
      <c r="R1417" s="237">
        <f>Q1417*H1417</f>
        <v>0.13328000000000001</v>
      </c>
      <c r="S1417" s="237">
        <v>0</v>
      </c>
      <c r="T1417" s="238">
        <f>S1417*H1417</f>
        <v>0</v>
      </c>
      <c r="U1417" s="38"/>
      <c r="V1417" s="38"/>
      <c r="W1417" s="38"/>
      <c r="X1417" s="38"/>
      <c r="Y1417" s="38"/>
      <c r="Z1417" s="38"/>
      <c r="AA1417" s="38"/>
      <c r="AB1417" s="38"/>
      <c r="AC1417" s="38"/>
      <c r="AD1417" s="38"/>
      <c r="AE1417" s="38"/>
      <c r="AR1417" s="239" t="s">
        <v>439</v>
      </c>
      <c r="AT1417" s="239" t="s">
        <v>351</v>
      </c>
      <c r="AU1417" s="239" t="s">
        <v>85</v>
      </c>
      <c r="AY1417" s="17" t="s">
        <v>349</v>
      </c>
      <c r="BE1417" s="240">
        <f>IF(N1417="základní",J1417,0)</f>
        <v>0</v>
      </c>
      <c r="BF1417" s="240">
        <f>IF(N1417="snížená",J1417,0)</f>
        <v>0</v>
      </c>
      <c r="BG1417" s="240">
        <f>IF(N1417="zákl. přenesená",J1417,0)</f>
        <v>0</v>
      </c>
      <c r="BH1417" s="240">
        <f>IF(N1417="sníž. přenesená",J1417,0)</f>
        <v>0</v>
      </c>
      <c r="BI1417" s="240">
        <f>IF(N1417="nulová",J1417,0)</f>
        <v>0</v>
      </c>
      <c r="BJ1417" s="17" t="s">
        <v>83</v>
      </c>
      <c r="BK1417" s="240">
        <f>ROUND(I1417*H1417,2)</f>
        <v>0</v>
      </c>
      <c r="BL1417" s="17" t="s">
        <v>439</v>
      </c>
      <c r="BM1417" s="239" t="s">
        <v>1924</v>
      </c>
    </row>
    <row r="1418" s="13" customFormat="1">
      <c r="A1418" s="13"/>
      <c r="B1418" s="241"/>
      <c r="C1418" s="242"/>
      <c r="D1418" s="243" t="s">
        <v>358</v>
      </c>
      <c r="E1418" s="244" t="s">
        <v>1</v>
      </c>
      <c r="F1418" s="245" t="s">
        <v>1925</v>
      </c>
      <c r="G1418" s="242"/>
      <c r="H1418" s="244" t="s">
        <v>1</v>
      </c>
      <c r="I1418" s="246"/>
      <c r="J1418" s="242"/>
      <c r="K1418" s="242"/>
      <c r="L1418" s="247"/>
      <c r="M1418" s="248"/>
      <c r="N1418" s="249"/>
      <c r="O1418" s="249"/>
      <c r="P1418" s="249"/>
      <c r="Q1418" s="249"/>
      <c r="R1418" s="249"/>
      <c r="S1418" s="249"/>
      <c r="T1418" s="250"/>
      <c r="U1418" s="13"/>
      <c r="V1418" s="13"/>
      <c r="W1418" s="13"/>
      <c r="X1418" s="13"/>
      <c r="Y1418" s="13"/>
      <c r="Z1418" s="13"/>
      <c r="AA1418" s="13"/>
      <c r="AB1418" s="13"/>
      <c r="AC1418" s="13"/>
      <c r="AD1418" s="13"/>
      <c r="AE1418" s="13"/>
      <c r="AT1418" s="251" t="s">
        <v>358</v>
      </c>
      <c r="AU1418" s="251" t="s">
        <v>85</v>
      </c>
      <c r="AV1418" s="13" t="s">
        <v>83</v>
      </c>
      <c r="AW1418" s="13" t="s">
        <v>32</v>
      </c>
      <c r="AX1418" s="13" t="s">
        <v>76</v>
      </c>
      <c r="AY1418" s="251" t="s">
        <v>349</v>
      </c>
    </row>
    <row r="1419" s="14" customFormat="1">
      <c r="A1419" s="14"/>
      <c r="B1419" s="252"/>
      <c r="C1419" s="253"/>
      <c r="D1419" s="243" t="s">
        <v>358</v>
      </c>
      <c r="E1419" s="263" t="s">
        <v>1</v>
      </c>
      <c r="F1419" s="254" t="s">
        <v>648</v>
      </c>
      <c r="G1419" s="253"/>
      <c r="H1419" s="256">
        <v>56</v>
      </c>
      <c r="I1419" s="257"/>
      <c r="J1419" s="253"/>
      <c r="K1419" s="253"/>
      <c r="L1419" s="258"/>
      <c r="M1419" s="259"/>
      <c r="N1419" s="260"/>
      <c r="O1419" s="260"/>
      <c r="P1419" s="260"/>
      <c r="Q1419" s="260"/>
      <c r="R1419" s="260"/>
      <c r="S1419" s="260"/>
      <c r="T1419" s="261"/>
      <c r="U1419" s="14"/>
      <c r="V1419" s="14"/>
      <c r="W1419" s="14"/>
      <c r="X1419" s="14"/>
      <c r="Y1419" s="14"/>
      <c r="Z1419" s="14"/>
      <c r="AA1419" s="14"/>
      <c r="AB1419" s="14"/>
      <c r="AC1419" s="14"/>
      <c r="AD1419" s="14"/>
      <c r="AE1419" s="14"/>
      <c r="AT1419" s="262" t="s">
        <v>358</v>
      </c>
      <c r="AU1419" s="262" t="s">
        <v>85</v>
      </c>
      <c r="AV1419" s="14" t="s">
        <v>85</v>
      </c>
      <c r="AW1419" s="14" t="s">
        <v>32</v>
      </c>
      <c r="AX1419" s="14" t="s">
        <v>76</v>
      </c>
      <c r="AY1419" s="262" t="s">
        <v>349</v>
      </c>
    </row>
    <row r="1420" s="15" customFormat="1">
      <c r="A1420" s="15"/>
      <c r="B1420" s="264"/>
      <c r="C1420" s="265"/>
      <c r="D1420" s="243" t="s">
        <v>358</v>
      </c>
      <c r="E1420" s="266" t="s">
        <v>1</v>
      </c>
      <c r="F1420" s="267" t="s">
        <v>377</v>
      </c>
      <c r="G1420" s="265"/>
      <c r="H1420" s="268">
        <v>56</v>
      </c>
      <c r="I1420" s="269"/>
      <c r="J1420" s="265"/>
      <c r="K1420" s="265"/>
      <c r="L1420" s="270"/>
      <c r="M1420" s="271"/>
      <c r="N1420" s="272"/>
      <c r="O1420" s="272"/>
      <c r="P1420" s="272"/>
      <c r="Q1420" s="272"/>
      <c r="R1420" s="272"/>
      <c r="S1420" s="272"/>
      <c r="T1420" s="273"/>
      <c r="U1420" s="15"/>
      <c r="V1420" s="15"/>
      <c r="W1420" s="15"/>
      <c r="X1420" s="15"/>
      <c r="Y1420" s="15"/>
      <c r="Z1420" s="15"/>
      <c r="AA1420" s="15"/>
      <c r="AB1420" s="15"/>
      <c r="AC1420" s="15"/>
      <c r="AD1420" s="15"/>
      <c r="AE1420" s="15"/>
      <c r="AT1420" s="274" t="s">
        <v>358</v>
      </c>
      <c r="AU1420" s="274" t="s">
        <v>85</v>
      </c>
      <c r="AV1420" s="15" t="s">
        <v>356</v>
      </c>
      <c r="AW1420" s="15" t="s">
        <v>32</v>
      </c>
      <c r="AX1420" s="15" t="s">
        <v>83</v>
      </c>
      <c r="AY1420" s="274" t="s">
        <v>349</v>
      </c>
    </row>
    <row r="1421" s="12" customFormat="1" ht="25.92" customHeight="1">
      <c r="A1421" s="12"/>
      <c r="B1421" s="212"/>
      <c r="C1421" s="213"/>
      <c r="D1421" s="214" t="s">
        <v>75</v>
      </c>
      <c r="E1421" s="215" t="s">
        <v>1926</v>
      </c>
      <c r="F1421" s="215" t="s">
        <v>1927</v>
      </c>
      <c r="G1421" s="213"/>
      <c r="H1421" s="213"/>
      <c r="I1421" s="216"/>
      <c r="J1421" s="217">
        <f>BK1421</f>
        <v>0</v>
      </c>
      <c r="K1421" s="213"/>
      <c r="L1421" s="218"/>
      <c r="M1421" s="219"/>
      <c r="N1421" s="220"/>
      <c r="O1421" s="220"/>
      <c r="P1421" s="221">
        <f>SUM(P1422:P1424)</f>
        <v>0</v>
      </c>
      <c r="Q1421" s="220"/>
      <c r="R1421" s="221">
        <f>SUM(R1422:R1424)</f>
        <v>0</v>
      </c>
      <c r="S1421" s="220"/>
      <c r="T1421" s="222">
        <f>SUM(T1422:T1424)</f>
        <v>0</v>
      </c>
      <c r="U1421" s="12"/>
      <c r="V1421" s="12"/>
      <c r="W1421" s="12"/>
      <c r="X1421" s="12"/>
      <c r="Y1421" s="12"/>
      <c r="Z1421" s="12"/>
      <c r="AA1421" s="12"/>
      <c r="AB1421" s="12"/>
      <c r="AC1421" s="12"/>
      <c r="AD1421" s="12"/>
      <c r="AE1421" s="12"/>
      <c r="AR1421" s="223" t="s">
        <v>356</v>
      </c>
      <c r="AT1421" s="224" t="s">
        <v>75</v>
      </c>
      <c r="AU1421" s="224" t="s">
        <v>76</v>
      </c>
      <c r="AY1421" s="223" t="s">
        <v>349</v>
      </c>
      <c r="BK1421" s="225">
        <f>SUM(BK1422:BK1424)</f>
        <v>0</v>
      </c>
    </row>
    <row r="1422" s="2" customFormat="1" ht="24.15" customHeight="1">
      <c r="A1422" s="38"/>
      <c r="B1422" s="39"/>
      <c r="C1422" s="228" t="s">
        <v>1928</v>
      </c>
      <c r="D1422" s="228" t="s">
        <v>351</v>
      </c>
      <c r="E1422" s="229" t="s">
        <v>1929</v>
      </c>
      <c r="F1422" s="230" t="s">
        <v>1930</v>
      </c>
      <c r="G1422" s="231" t="s">
        <v>1931</v>
      </c>
      <c r="H1422" s="232">
        <v>3</v>
      </c>
      <c r="I1422" s="233"/>
      <c r="J1422" s="234">
        <f>ROUND(I1422*H1422,2)</f>
        <v>0</v>
      </c>
      <c r="K1422" s="230" t="s">
        <v>1</v>
      </c>
      <c r="L1422" s="44"/>
      <c r="M1422" s="235" t="s">
        <v>1</v>
      </c>
      <c r="N1422" s="236" t="s">
        <v>41</v>
      </c>
      <c r="O1422" s="91"/>
      <c r="P1422" s="237">
        <f>O1422*H1422</f>
        <v>0</v>
      </c>
      <c r="Q1422" s="237">
        <v>0</v>
      </c>
      <c r="R1422" s="237">
        <f>Q1422*H1422</f>
        <v>0</v>
      </c>
      <c r="S1422" s="237">
        <v>0</v>
      </c>
      <c r="T1422" s="238">
        <f>S1422*H1422</f>
        <v>0</v>
      </c>
      <c r="U1422" s="38"/>
      <c r="V1422" s="38"/>
      <c r="W1422" s="38"/>
      <c r="X1422" s="38"/>
      <c r="Y1422" s="38"/>
      <c r="Z1422" s="38"/>
      <c r="AA1422" s="38"/>
      <c r="AB1422" s="38"/>
      <c r="AC1422" s="38"/>
      <c r="AD1422" s="38"/>
      <c r="AE1422" s="38"/>
      <c r="AR1422" s="239" t="s">
        <v>1932</v>
      </c>
      <c r="AT1422" s="239" t="s">
        <v>351</v>
      </c>
      <c r="AU1422" s="239" t="s">
        <v>83</v>
      </c>
      <c r="AY1422" s="17" t="s">
        <v>349</v>
      </c>
      <c r="BE1422" s="240">
        <f>IF(N1422="základní",J1422,0)</f>
        <v>0</v>
      </c>
      <c r="BF1422" s="240">
        <f>IF(N1422="snížená",J1422,0)</f>
        <v>0</v>
      </c>
      <c r="BG1422" s="240">
        <f>IF(N1422="zákl. přenesená",J1422,0)</f>
        <v>0</v>
      </c>
      <c r="BH1422" s="240">
        <f>IF(N1422="sníž. přenesená",J1422,0)</f>
        <v>0</v>
      </c>
      <c r="BI1422" s="240">
        <f>IF(N1422="nulová",J1422,0)</f>
        <v>0</v>
      </c>
      <c r="BJ1422" s="17" t="s">
        <v>83</v>
      </c>
      <c r="BK1422" s="240">
        <f>ROUND(I1422*H1422,2)</f>
        <v>0</v>
      </c>
      <c r="BL1422" s="17" t="s">
        <v>1932</v>
      </c>
      <c r="BM1422" s="239" t="s">
        <v>1933</v>
      </c>
    </row>
    <row r="1423" s="2" customFormat="1" ht="16.5" customHeight="1">
      <c r="A1423" s="38"/>
      <c r="B1423" s="39"/>
      <c r="C1423" s="228" t="s">
        <v>1934</v>
      </c>
      <c r="D1423" s="228" t="s">
        <v>351</v>
      </c>
      <c r="E1423" s="229" t="s">
        <v>1935</v>
      </c>
      <c r="F1423" s="230" t="s">
        <v>1936</v>
      </c>
      <c r="G1423" s="231" t="s">
        <v>1931</v>
      </c>
      <c r="H1423" s="232">
        <v>2</v>
      </c>
      <c r="I1423" s="233"/>
      <c r="J1423" s="234">
        <f>ROUND(I1423*H1423,2)</f>
        <v>0</v>
      </c>
      <c r="K1423" s="230" t="s">
        <v>1</v>
      </c>
      <c r="L1423" s="44"/>
      <c r="M1423" s="235" t="s">
        <v>1</v>
      </c>
      <c r="N1423" s="236" t="s">
        <v>41</v>
      </c>
      <c r="O1423" s="91"/>
      <c r="P1423" s="237">
        <f>O1423*H1423</f>
        <v>0</v>
      </c>
      <c r="Q1423" s="237">
        <v>0</v>
      </c>
      <c r="R1423" s="237">
        <f>Q1423*H1423</f>
        <v>0</v>
      </c>
      <c r="S1423" s="237">
        <v>0</v>
      </c>
      <c r="T1423" s="238">
        <f>S1423*H1423</f>
        <v>0</v>
      </c>
      <c r="U1423" s="38"/>
      <c r="V1423" s="38"/>
      <c r="W1423" s="38"/>
      <c r="X1423" s="38"/>
      <c r="Y1423" s="38"/>
      <c r="Z1423" s="38"/>
      <c r="AA1423" s="38"/>
      <c r="AB1423" s="38"/>
      <c r="AC1423" s="38"/>
      <c r="AD1423" s="38"/>
      <c r="AE1423" s="38"/>
      <c r="AR1423" s="239" t="s">
        <v>1932</v>
      </c>
      <c r="AT1423" s="239" t="s">
        <v>351</v>
      </c>
      <c r="AU1423" s="239" t="s">
        <v>83</v>
      </c>
      <c r="AY1423" s="17" t="s">
        <v>349</v>
      </c>
      <c r="BE1423" s="240">
        <f>IF(N1423="základní",J1423,0)</f>
        <v>0</v>
      </c>
      <c r="BF1423" s="240">
        <f>IF(N1423="snížená",J1423,0)</f>
        <v>0</v>
      </c>
      <c r="BG1423" s="240">
        <f>IF(N1423="zákl. přenesená",J1423,0)</f>
        <v>0</v>
      </c>
      <c r="BH1423" s="240">
        <f>IF(N1423="sníž. přenesená",J1423,0)</f>
        <v>0</v>
      </c>
      <c r="BI1423" s="240">
        <f>IF(N1423="nulová",J1423,0)</f>
        <v>0</v>
      </c>
      <c r="BJ1423" s="17" t="s">
        <v>83</v>
      </c>
      <c r="BK1423" s="240">
        <f>ROUND(I1423*H1423,2)</f>
        <v>0</v>
      </c>
      <c r="BL1423" s="17" t="s">
        <v>1932</v>
      </c>
      <c r="BM1423" s="239" t="s">
        <v>1937</v>
      </c>
    </row>
    <row r="1424" s="2" customFormat="1" ht="21.75" customHeight="1">
      <c r="A1424" s="38"/>
      <c r="B1424" s="39"/>
      <c r="C1424" s="228" t="s">
        <v>1938</v>
      </c>
      <c r="D1424" s="228" t="s">
        <v>351</v>
      </c>
      <c r="E1424" s="229" t="s">
        <v>1939</v>
      </c>
      <c r="F1424" s="230" t="s">
        <v>1940</v>
      </c>
      <c r="G1424" s="231" t="s">
        <v>1931</v>
      </c>
      <c r="H1424" s="232">
        <v>1</v>
      </c>
      <c r="I1424" s="233"/>
      <c r="J1424" s="234">
        <f>ROUND(I1424*H1424,2)</f>
        <v>0</v>
      </c>
      <c r="K1424" s="230" t="s">
        <v>1</v>
      </c>
      <c r="L1424" s="44"/>
      <c r="M1424" s="285" t="s">
        <v>1</v>
      </c>
      <c r="N1424" s="286" t="s">
        <v>41</v>
      </c>
      <c r="O1424" s="287"/>
      <c r="P1424" s="288">
        <f>O1424*H1424</f>
        <v>0</v>
      </c>
      <c r="Q1424" s="288">
        <v>0</v>
      </c>
      <c r="R1424" s="288">
        <f>Q1424*H1424</f>
        <v>0</v>
      </c>
      <c r="S1424" s="288">
        <v>0</v>
      </c>
      <c r="T1424" s="289">
        <f>S1424*H1424</f>
        <v>0</v>
      </c>
      <c r="U1424" s="38"/>
      <c r="V1424" s="38"/>
      <c r="W1424" s="38"/>
      <c r="X1424" s="38"/>
      <c r="Y1424" s="38"/>
      <c r="Z1424" s="38"/>
      <c r="AA1424" s="38"/>
      <c r="AB1424" s="38"/>
      <c r="AC1424" s="38"/>
      <c r="AD1424" s="38"/>
      <c r="AE1424" s="38"/>
      <c r="AR1424" s="239" t="s">
        <v>1932</v>
      </c>
      <c r="AT1424" s="239" t="s">
        <v>351</v>
      </c>
      <c r="AU1424" s="239" t="s">
        <v>83</v>
      </c>
      <c r="AY1424" s="17" t="s">
        <v>349</v>
      </c>
      <c r="BE1424" s="240">
        <f>IF(N1424="základní",J1424,0)</f>
        <v>0</v>
      </c>
      <c r="BF1424" s="240">
        <f>IF(N1424="snížená",J1424,0)</f>
        <v>0</v>
      </c>
      <c r="BG1424" s="240">
        <f>IF(N1424="zákl. přenesená",J1424,0)</f>
        <v>0</v>
      </c>
      <c r="BH1424" s="240">
        <f>IF(N1424="sníž. přenesená",J1424,0)</f>
        <v>0</v>
      </c>
      <c r="BI1424" s="240">
        <f>IF(N1424="nulová",J1424,0)</f>
        <v>0</v>
      </c>
      <c r="BJ1424" s="17" t="s">
        <v>83</v>
      </c>
      <c r="BK1424" s="240">
        <f>ROUND(I1424*H1424,2)</f>
        <v>0</v>
      </c>
      <c r="BL1424" s="17" t="s">
        <v>1932</v>
      </c>
      <c r="BM1424" s="239" t="s">
        <v>1941</v>
      </c>
    </row>
    <row r="1425" s="2" customFormat="1" ht="6.96" customHeight="1">
      <c r="A1425" s="38"/>
      <c r="B1425" s="66"/>
      <c r="C1425" s="67"/>
      <c r="D1425" s="67"/>
      <c r="E1425" s="67"/>
      <c r="F1425" s="67"/>
      <c r="G1425" s="67"/>
      <c r="H1425" s="67"/>
      <c r="I1425" s="67"/>
      <c r="J1425" s="67"/>
      <c r="K1425" s="67"/>
      <c r="L1425" s="44"/>
      <c r="M1425" s="38"/>
      <c r="O1425" s="38"/>
      <c r="P1425" s="38"/>
      <c r="Q1425" s="38"/>
      <c r="R1425" s="38"/>
      <c r="S1425" s="38"/>
      <c r="T1425" s="38"/>
      <c r="U1425" s="38"/>
      <c r="V1425" s="38"/>
      <c r="W1425" s="38"/>
      <c r="X1425" s="38"/>
      <c r="Y1425" s="38"/>
      <c r="Z1425" s="38"/>
      <c r="AA1425" s="38"/>
      <c r="AB1425" s="38"/>
      <c r="AC1425" s="38"/>
      <c r="AD1425" s="38"/>
      <c r="AE1425" s="38"/>
    </row>
  </sheetData>
  <sheetProtection sheet="1" autoFilter="0" formatColumns="0" formatRows="0" objects="1" scenarios="1" spinCount="100000" saltValue="6+LhlI/AwxEeoMHZaQRQthVCPOPUFbnDg4Rg6NZOpvFbTEvgDVdW15CqXvDq9zfczXCfopWhhDXpC0bUx1I9Cg==" hashValue="1P97yZJKbxIU80fI2uKjjQzegxp56+GYy+ekjnrC2p6VjHjFu3tYsCwTgHy6rf3eAOecq+KBi/txFTRIC3YANQ==" algorithmName="SHA-512" password="BF44"/>
  <autoFilter ref="C144:K142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33:H133"/>
    <mergeCell ref="E135:H135"/>
    <mergeCell ref="E137:H137"/>
    <mergeCell ref="L2:V2"/>
  </mergeCells>
  <hyperlinks>
    <hyperlink ref="F151" r:id="rId1" display="VV0001"/>
    <hyperlink ref="F156" r:id="rId2" display="VV0002"/>
    <hyperlink ref="F161" r:id="rId3" display="VV0005"/>
    <hyperlink ref="F195" r:id="rId4" display="VV0003"/>
    <hyperlink ref="F200" r:id="rId5" display="VV0011"/>
    <hyperlink ref="F206" r:id="rId6" display="VV0012"/>
    <hyperlink ref="F212" r:id="rId7" display="VV0004"/>
    <hyperlink ref="F224" r:id="rId8" display="VV0007"/>
    <hyperlink ref="F231" r:id="rId9" display="VV0006"/>
    <hyperlink ref="F236" r:id="rId10" display="VV0008"/>
    <hyperlink ref="F248" r:id="rId11" display="VV0047"/>
    <hyperlink ref="F255" r:id="rId12" display="VV0048"/>
    <hyperlink ref="F263" r:id="rId13" display="VV0015"/>
    <hyperlink ref="F268" r:id="rId14" display="VV0015"/>
    <hyperlink ref="F273" r:id="rId15" display="VV0015"/>
    <hyperlink ref="F280" r:id="rId16" display="VV0015"/>
    <hyperlink ref="F285" r:id="rId17" display="VV0015"/>
    <hyperlink ref="F290" r:id="rId18" display="VV0009"/>
    <hyperlink ref="F297" r:id="rId19" display="VV0010"/>
    <hyperlink ref="F302" r:id="rId20" display="VV0065"/>
    <hyperlink ref="F312" r:id="rId21" display="VV0065"/>
    <hyperlink ref="F316" r:id="rId22" display="VV0066"/>
    <hyperlink ref="F325" r:id="rId23" display="VV0066"/>
    <hyperlink ref="F332" r:id="rId24" display="VV0067"/>
    <hyperlink ref="F339" r:id="rId25" display="VV0067"/>
    <hyperlink ref="F359" r:id="rId26" display="VV0013"/>
    <hyperlink ref="F366" r:id="rId27" display="VV0013"/>
    <hyperlink ref="F373" r:id="rId28" display="VV0014"/>
    <hyperlink ref="F383" r:id="rId29" display="VV0028"/>
    <hyperlink ref="F398" r:id="rId30" display="VV0026"/>
    <hyperlink ref="F409" r:id="rId31" display="VV0029"/>
    <hyperlink ref="F421" r:id="rId32" display="VV0030"/>
    <hyperlink ref="F434" r:id="rId33" display="VV0025"/>
    <hyperlink ref="F440" r:id="rId34" display="VV0019"/>
    <hyperlink ref="F447" r:id="rId35" display="VV0018"/>
    <hyperlink ref="F454" r:id="rId36" display="VV0023"/>
    <hyperlink ref="F460" r:id="rId37" display="VV0017"/>
    <hyperlink ref="F468" r:id="rId38" display="VV0020"/>
    <hyperlink ref="F514" r:id="rId39" display="VV0046"/>
    <hyperlink ref="F520" r:id="rId40" display="VV0026"/>
    <hyperlink ref="F557" r:id="rId41" display="VV0021"/>
    <hyperlink ref="F562" r:id="rId42" display="VV0022"/>
    <hyperlink ref="F571" r:id="rId43" display="VV0026"/>
    <hyperlink ref="F594" r:id="rId44" display="VV0035"/>
    <hyperlink ref="F602" r:id="rId45" display="VV0036"/>
    <hyperlink ref="F615" r:id="rId46" display="VV0032"/>
    <hyperlink ref="F627" r:id="rId47" display="VV0034"/>
    <hyperlink ref="F640" r:id="rId48" display="VV0050"/>
    <hyperlink ref="F684" r:id="rId49" display="VV0040"/>
    <hyperlink ref="F710" r:id="rId50" display="VV0045"/>
    <hyperlink ref="F718" r:id="rId51" display="VV0037"/>
    <hyperlink ref="F730" r:id="rId52" display="VV0033"/>
    <hyperlink ref="F740" r:id="rId53" display="VV0051"/>
    <hyperlink ref="F747" r:id="rId54" display="VV0054"/>
    <hyperlink ref="F755" r:id="rId55" display="VV0055"/>
    <hyperlink ref="F762" r:id="rId56" display="VV0055"/>
    <hyperlink ref="F771" r:id="rId57" display="VV0055"/>
    <hyperlink ref="F777" r:id="rId58" display="VV0056"/>
    <hyperlink ref="F785" r:id="rId59" display="VV0039"/>
    <hyperlink ref="F793" r:id="rId60" display="VV0038"/>
    <hyperlink ref="F798" r:id="rId61" display="VV0052"/>
    <hyperlink ref="F807" r:id="rId62" display="VV0017"/>
    <hyperlink ref="F814" r:id="rId63" display="VV0041"/>
    <hyperlink ref="F819" r:id="rId64" display="VV0042"/>
    <hyperlink ref="F963" r:id="rId65" display="VV0043"/>
    <hyperlink ref="F968" r:id="rId66" display="VV0044"/>
    <hyperlink ref="F993" r:id="rId67" display="VV0024"/>
    <hyperlink ref="F1035" r:id="rId68" display="VV0016"/>
    <hyperlink ref="F1073" r:id="rId69" display="VV0068"/>
    <hyperlink ref="F1077" r:id="rId70" display="VV0068"/>
    <hyperlink ref="F1120" r:id="rId71" display="VV0027"/>
    <hyperlink ref="F1125" r:id="rId72" display="VV0027"/>
    <hyperlink ref="F1130" r:id="rId73" display="VV0027"/>
    <hyperlink ref="F1185" r:id="rId74" display="VV0057"/>
    <hyperlink ref="F1194" r:id="rId75" display="VV0057"/>
    <hyperlink ref="F1201" r:id="rId76" display="VV0058"/>
    <hyperlink ref="F1212" r:id="rId77" display="VV0057"/>
    <hyperlink ref="F1233" r:id="rId78" display="VV0059"/>
    <hyperlink ref="F1240" r:id="rId79" display="VV0060"/>
    <hyperlink ref="F1250" r:id="rId80" display="VV0061"/>
    <hyperlink ref="F1259" r:id="rId81" display="VV0057"/>
    <hyperlink ref="F1268" r:id="rId82" display="VV0062"/>
    <hyperlink ref="F1275" r:id="rId83" display="VV0062"/>
    <hyperlink ref="F1282" r:id="rId84" display="VV0062"/>
    <hyperlink ref="F1289" r:id="rId85" display="VV0062"/>
    <hyperlink ref="F1298" r:id="rId86" display="VV0063"/>
    <hyperlink ref="F1312" r:id="rId87" display="VV0062"/>
    <hyperlink ref="F1322" r:id="rId88" display="VV0064"/>
    <hyperlink ref="F1330" r:id="rId89" display="VV0064"/>
    <hyperlink ref="F1347" r:id="rId90" display="VV0064"/>
    <hyperlink ref="F1368" r:id="rId91" display="VV0064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92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93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0"/>
      <c r="AT3" s="17" t="s">
        <v>85</v>
      </c>
    </row>
    <row r="4" s="1" customFormat="1" ht="24.96" customHeight="1">
      <c r="B4" s="20"/>
      <c r="D4" s="149" t="s">
        <v>119</v>
      </c>
      <c r="L4" s="20"/>
      <c r="M4" s="150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51" t="s">
        <v>16</v>
      </c>
      <c r="L6" s="20"/>
    </row>
    <row r="7" s="1" customFormat="1" ht="16.5" customHeight="1">
      <c r="B7" s="20"/>
      <c r="E7" s="152" t="str">
        <f>'Rekapitulace stavby'!K6</f>
        <v>Budova zázemí fotbalového hřiště FK Bospor Bohumín</v>
      </c>
      <c r="F7" s="151"/>
      <c r="G7" s="151"/>
      <c r="H7" s="151"/>
      <c r="L7" s="20"/>
    </row>
    <row r="8" s="1" customFormat="1" ht="12" customHeight="1">
      <c r="B8" s="20"/>
      <c r="D8" s="151" t="s">
        <v>132</v>
      </c>
      <c r="L8" s="20"/>
    </row>
    <row r="9" s="2" customFormat="1" ht="16.5" customHeight="1">
      <c r="A9" s="38"/>
      <c r="B9" s="44"/>
      <c r="C9" s="38"/>
      <c r="D9" s="38"/>
      <c r="E9" s="152" t="s">
        <v>136</v>
      </c>
      <c r="F9" s="38"/>
      <c r="G9" s="38"/>
      <c r="H9" s="38"/>
      <c r="I9" s="38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1" t="s">
        <v>140</v>
      </c>
      <c r="E10" s="38"/>
      <c r="F10" s="38"/>
      <c r="G10" s="38"/>
      <c r="H10" s="38"/>
      <c r="I10" s="38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3" t="s">
        <v>1942</v>
      </c>
      <c r="F11" s="38"/>
      <c r="G11" s="38"/>
      <c r="H11" s="38"/>
      <c r="I11" s="38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1" t="s">
        <v>18</v>
      </c>
      <c r="E13" s="38"/>
      <c r="F13" s="141" t="s">
        <v>1</v>
      </c>
      <c r="G13" s="38"/>
      <c r="H13" s="38"/>
      <c r="I13" s="151" t="s">
        <v>19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1" t="s">
        <v>20</v>
      </c>
      <c r="E14" s="38"/>
      <c r="F14" s="141" t="s">
        <v>21</v>
      </c>
      <c r="G14" s="38"/>
      <c r="H14" s="38"/>
      <c r="I14" s="151" t="s">
        <v>22</v>
      </c>
      <c r="J14" s="154" t="str">
        <f>'Rekapitulace stavby'!AN8</f>
        <v>27. 11. 2025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1" t="s">
        <v>24</v>
      </c>
      <c r="E16" s="38"/>
      <c r="F16" s="38"/>
      <c r="G16" s="38"/>
      <c r="H16" s="38"/>
      <c r="I16" s="151" t="s">
        <v>25</v>
      </c>
      <c r="J16" s="141" t="s">
        <v>1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">
        <v>26</v>
      </c>
      <c r="F17" s="38"/>
      <c r="G17" s="38"/>
      <c r="H17" s="38"/>
      <c r="I17" s="151" t="s">
        <v>27</v>
      </c>
      <c r="J17" s="141" t="s">
        <v>1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1" t="s">
        <v>28</v>
      </c>
      <c r="E19" s="38"/>
      <c r="F19" s="38"/>
      <c r="G19" s="38"/>
      <c r="H19" s="38"/>
      <c r="I19" s="151" t="s">
        <v>25</v>
      </c>
      <c r="J19" s="33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41"/>
      <c r="G20" s="141"/>
      <c r="H20" s="141"/>
      <c r="I20" s="151" t="s">
        <v>27</v>
      </c>
      <c r="J20" s="33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1" t="s">
        <v>30</v>
      </c>
      <c r="E22" s="38"/>
      <c r="F22" s="38"/>
      <c r="G22" s="38"/>
      <c r="H22" s="38"/>
      <c r="I22" s="151" t="s">
        <v>25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31</v>
      </c>
      <c r="F23" s="38"/>
      <c r="G23" s="38"/>
      <c r="H23" s="38"/>
      <c r="I23" s="151" t="s">
        <v>27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1" t="s">
        <v>33</v>
      </c>
      <c r="E25" s="38"/>
      <c r="F25" s="38"/>
      <c r="G25" s="38"/>
      <c r="H25" s="38"/>
      <c r="I25" s="151" t="s">
        <v>25</v>
      </c>
      <c r="J25" s="141" t="s">
        <v>1</v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">
        <v>34</v>
      </c>
      <c r="F26" s="38"/>
      <c r="G26" s="38"/>
      <c r="H26" s="38"/>
      <c r="I26" s="151" t="s">
        <v>27</v>
      </c>
      <c r="J26" s="141" t="s">
        <v>1</v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1" t="s">
        <v>35</v>
      </c>
      <c r="E28" s="38"/>
      <c r="F28" s="38"/>
      <c r="G28" s="38"/>
      <c r="H28" s="38"/>
      <c r="I28" s="38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0"/>
      <c r="E31" s="160"/>
      <c r="F31" s="160"/>
      <c r="G31" s="160"/>
      <c r="H31" s="160"/>
      <c r="I31" s="160"/>
      <c r="J31" s="160"/>
      <c r="K31" s="160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1" t="s">
        <v>36</v>
      </c>
      <c r="E32" s="38"/>
      <c r="F32" s="38"/>
      <c r="G32" s="38"/>
      <c r="H32" s="38"/>
      <c r="I32" s="38"/>
      <c r="J32" s="162">
        <f>ROUND(J129,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0"/>
      <c r="E33" s="160"/>
      <c r="F33" s="160"/>
      <c r="G33" s="160"/>
      <c r="H33" s="160"/>
      <c r="I33" s="160"/>
      <c r="J33" s="160"/>
      <c r="K33" s="160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63" t="s">
        <v>38</v>
      </c>
      <c r="G34" s="38"/>
      <c r="H34" s="38"/>
      <c r="I34" s="163" t="s">
        <v>37</v>
      </c>
      <c r="J34" s="163" t="s">
        <v>39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64" t="s">
        <v>40</v>
      </c>
      <c r="E35" s="151" t="s">
        <v>41</v>
      </c>
      <c r="F35" s="165">
        <f>ROUND((SUM(BE129:BE263)),  2)</f>
        <v>0</v>
      </c>
      <c r="G35" s="38"/>
      <c r="H35" s="38"/>
      <c r="I35" s="166">
        <v>0.20999999999999999</v>
      </c>
      <c r="J35" s="165">
        <f>ROUND(((SUM(BE129:BE263))*I35),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1" t="s">
        <v>42</v>
      </c>
      <c r="F36" s="165">
        <f>ROUND((SUM(BF129:BF263)),  2)</f>
        <v>0</v>
      </c>
      <c r="G36" s="38"/>
      <c r="H36" s="38"/>
      <c r="I36" s="166">
        <v>0.12</v>
      </c>
      <c r="J36" s="165">
        <f>ROUND(((SUM(BF129:BF263))*I36),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1" t="s">
        <v>43</v>
      </c>
      <c r="F37" s="165">
        <f>ROUND((SUM(BG129:BG263)),  2)</f>
        <v>0</v>
      </c>
      <c r="G37" s="38"/>
      <c r="H37" s="38"/>
      <c r="I37" s="166">
        <v>0.20999999999999999</v>
      </c>
      <c r="J37" s="165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1" t="s">
        <v>44</v>
      </c>
      <c r="F38" s="165">
        <f>ROUND((SUM(BH129:BH263)),  2)</f>
        <v>0</v>
      </c>
      <c r="G38" s="38"/>
      <c r="H38" s="38"/>
      <c r="I38" s="166">
        <v>0.12</v>
      </c>
      <c r="J38" s="165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1" t="s">
        <v>45</v>
      </c>
      <c r="F39" s="165">
        <f>ROUND((SUM(BI129:BI263)),  2)</f>
        <v>0</v>
      </c>
      <c r="G39" s="38"/>
      <c r="H39" s="38"/>
      <c r="I39" s="166">
        <v>0</v>
      </c>
      <c r="J39" s="165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38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20"/>
      <c r="L43" s="20"/>
    </row>
    <row r="44" s="1" customFormat="1" ht="14.4" customHeight="1">
      <c r="B44" s="20"/>
      <c r="L44" s="20"/>
    </row>
    <row r="45" s="1" customFormat="1" ht="14.4" customHeight="1">
      <c r="B45" s="20"/>
      <c r="L45" s="20"/>
    </row>
    <row r="46" s="1" customFormat="1" ht="14.4" customHeight="1">
      <c r="B46" s="20"/>
      <c r="L46" s="20"/>
    </row>
    <row r="47" s="1" customFormat="1" ht="14.4" customHeight="1">
      <c r="B47" s="20"/>
      <c r="L47" s="20"/>
    </row>
    <row r="48" s="1" customFormat="1" ht="14.4" customHeight="1">
      <c r="B48" s="20"/>
      <c r="L48" s="20"/>
    </row>
    <row r="49" s="1" customFormat="1" ht="14.4" customHeight="1">
      <c r="B49" s="20"/>
      <c r="L49" s="20"/>
    </row>
    <row r="50" s="2" customFormat="1" ht="14.4" customHeight="1">
      <c r="B50" s="63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3"/>
    </row>
    <row r="51">
      <c r="B51" s="20"/>
      <c r="L51" s="20"/>
    </row>
    <row r="52">
      <c r="B52" s="20"/>
      <c r="L52" s="20"/>
    </row>
    <row r="53">
      <c r="B53" s="20"/>
      <c r="L53" s="20"/>
    </row>
    <row r="54">
      <c r="B54" s="20"/>
      <c r="L54" s="20"/>
    </row>
    <row r="55">
      <c r="B55" s="20"/>
      <c r="L55" s="20"/>
    </row>
    <row r="56">
      <c r="B56" s="20"/>
      <c r="L56" s="20"/>
    </row>
    <row r="57">
      <c r="B57" s="20"/>
      <c r="L57" s="20"/>
    </row>
    <row r="58">
      <c r="B58" s="20"/>
      <c r="L58" s="20"/>
    </row>
    <row r="59">
      <c r="B59" s="20"/>
      <c r="L59" s="20"/>
    </row>
    <row r="60">
      <c r="B60" s="20"/>
      <c r="L60" s="20"/>
    </row>
    <row r="61" s="2" customFormat="1">
      <c r="A61" s="38"/>
      <c r="B61" s="44"/>
      <c r="C61" s="38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0"/>
      <c r="L62" s="20"/>
    </row>
    <row r="63">
      <c r="B63" s="20"/>
      <c r="L63" s="20"/>
    </row>
    <row r="64">
      <c r="B64" s="20"/>
      <c r="L64" s="20"/>
    </row>
    <row r="65" s="2" customFormat="1">
      <c r="A65" s="38"/>
      <c r="B65" s="44"/>
      <c r="C65" s="38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0"/>
      <c r="L66" s="20"/>
    </row>
    <row r="67">
      <c r="B67" s="20"/>
      <c r="L67" s="20"/>
    </row>
    <row r="68">
      <c r="B68" s="20"/>
      <c r="L68" s="20"/>
    </row>
    <row r="69">
      <c r="B69" s="20"/>
      <c r="L69" s="20"/>
    </row>
    <row r="70">
      <c r="B70" s="20"/>
      <c r="L70" s="20"/>
    </row>
    <row r="71">
      <c r="B71" s="20"/>
      <c r="L71" s="20"/>
    </row>
    <row r="72">
      <c r="B72" s="20"/>
      <c r="L72" s="20"/>
    </row>
    <row r="73">
      <c r="B73" s="20"/>
      <c r="L73" s="20"/>
    </row>
    <row r="74">
      <c r="B74" s="20"/>
      <c r="L74" s="20"/>
    </row>
    <row r="75">
      <c r="B75" s="20"/>
      <c r="L75" s="20"/>
    </row>
    <row r="76" s="2" customFormat="1">
      <c r="A76" s="38"/>
      <c r="B76" s="44"/>
      <c r="C76" s="38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304</v>
      </c>
      <c r="D82" s="40"/>
      <c r="E82" s="40"/>
      <c r="F82" s="40"/>
      <c r="G82" s="40"/>
      <c r="H82" s="40"/>
      <c r="I82" s="40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16</v>
      </c>
      <c r="D84" s="40"/>
      <c r="E84" s="40"/>
      <c r="F84" s="40"/>
      <c r="G84" s="40"/>
      <c r="H84" s="40"/>
      <c r="I84" s="40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85" t="str">
        <f>E7</f>
        <v>Budova zázemí fotbalového hřiště FK Bospor Bohumín</v>
      </c>
      <c r="F85" s="32"/>
      <c r="G85" s="32"/>
      <c r="H85" s="32"/>
      <c r="I85" s="40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1"/>
      <c r="C86" s="32" t="s">
        <v>132</v>
      </c>
      <c r="D86" s="22"/>
      <c r="E86" s="22"/>
      <c r="F86" s="22"/>
      <c r="G86" s="22"/>
      <c r="H86" s="22"/>
      <c r="I86" s="22"/>
      <c r="J86" s="22"/>
      <c r="K86" s="22"/>
      <c r="L86" s="20"/>
    </row>
    <row r="87" s="2" customFormat="1" ht="16.5" customHeight="1">
      <c r="A87" s="38"/>
      <c r="B87" s="39"/>
      <c r="C87" s="40"/>
      <c r="D87" s="40"/>
      <c r="E87" s="185" t="s">
        <v>136</v>
      </c>
      <c r="F87" s="40"/>
      <c r="G87" s="40"/>
      <c r="H87" s="40"/>
      <c r="I87" s="40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2" t="s">
        <v>140</v>
      </c>
      <c r="D88" s="40"/>
      <c r="E88" s="40"/>
      <c r="F88" s="40"/>
      <c r="G88" s="40"/>
      <c r="H88" s="40"/>
      <c r="I88" s="40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6.5" customHeight="1">
      <c r="A89" s="38"/>
      <c r="B89" s="39"/>
      <c r="C89" s="40"/>
      <c r="D89" s="40"/>
      <c r="E89" s="76" t="str">
        <f>E11</f>
        <v>SO01_2 - Elektroinstalace</v>
      </c>
      <c r="F89" s="40"/>
      <c r="G89" s="40"/>
      <c r="H89" s="40"/>
      <c r="I89" s="40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40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2" t="s">
        <v>20</v>
      </c>
      <c r="D91" s="40"/>
      <c r="E91" s="40"/>
      <c r="F91" s="27" t="str">
        <f>F14</f>
        <v>p.č. 1498,1501,1502,1503/1,1506, k.ú. Nový Bohumín</v>
      </c>
      <c r="G91" s="40"/>
      <c r="H91" s="40"/>
      <c r="I91" s="32" t="s">
        <v>22</v>
      </c>
      <c r="J91" s="79" t="str">
        <f>IF(J14="","",J14)</f>
        <v>27. 11. 2025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40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2" t="s">
        <v>24</v>
      </c>
      <c r="D93" s="40"/>
      <c r="E93" s="40"/>
      <c r="F93" s="27" t="str">
        <f>E17</f>
        <v>Obec Bohumín</v>
      </c>
      <c r="G93" s="40"/>
      <c r="H93" s="40"/>
      <c r="I93" s="32" t="s">
        <v>30</v>
      </c>
      <c r="J93" s="36" t="str">
        <f>E23</f>
        <v>CUBESPACE s.r.o.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2" t="s">
        <v>28</v>
      </c>
      <c r="D94" s="40"/>
      <c r="E94" s="40"/>
      <c r="F94" s="27" t="str">
        <f>IF(E20="","",E20)</f>
        <v>Vyplň údaj</v>
      </c>
      <c r="G94" s="40"/>
      <c r="H94" s="40"/>
      <c r="I94" s="32" t="s">
        <v>33</v>
      </c>
      <c r="J94" s="36" t="str">
        <f>E26</f>
        <v>Ing. Miroslav Cejnar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186" t="s">
        <v>305</v>
      </c>
      <c r="D96" s="187"/>
      <c r="E96" s="187"/>
      <c r="F96" s="187"/>
      <c r="G96" s="187"/>
      <c r="H96" s="187"/>
      <c r="I96" s="187"/>
      <c r="J96" s="188" t="s">
        <v>306</v>
      </c>
      <c r="K96" s="187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40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189" t="s">
        <v>307</v>
      </c>
      <c r="D98" s="40"/>
      <c r="E98" s="40"/>
      <c r="F98" s="40"/>
      <c r="G98" s="40"/>
      <c r="H98" s="40"/>
      <c r="I98" s="40"/>
      <c r="J98" s="110">
        <f>J129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7" t="s">
        <v>308</v>
      </c>
    </row>
    <row r="99" s="9" customFormat="1" ht="24.96" customHeight="1">
      <c r="A99" s="9"/>
      <c r="B99" s="190"/>
      <c r="C99" s="191"/>
      <c r="D99" s="192" t="s">
        <v>1943</v>
      </c>
      <c r="E99" s="193"/>
      <c r="F99" s="193"/>
      <c r="G99" s="193"/>
      <c r="H99" s="193"/>
      <c r="I99" s="193"/>
      <c r="J99" s="194">
        <f>J130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0"/>
      <c r="C100" s="191"/>
      <c r="D100" s="192" t="s">
        <v>1944</v>
      </c>
      <c r="E100" s="193"/>
      <c r="F100" s="193"/>
      <c r="G100" s="193"/>
      <c r="H100" s="193"/>
      <c r="I100" s="193"/>
      <c r="J100" s="194">
        <f>J171</f>
        <v>0</v>
      </c>
      <c r="K100" s="191"/>
      <c r="L100" s="19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90"/>
      <c r="C101" s="191"/>
      <c r="D101" s="192" t="s">
        <v>1945</v>
      </c>
      <c r="E101" s="193"/>
      <c r="F101" s="193"/>
      <c r="G101" s="193"/>
      <c r="H101" s="193"/>
      <c r="I101" s="193"/>
      <c r="J101" s="194">
        <f>J178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1946</v>
      </c>
      <c r="E102" s="193"/>
      <c r="F102" s="193"/>
      <c r="G102" s="193"/>
      <c r="H102" s="193"/>
      <c r="I102" s="193"/>
      <c r="J102" s="194">
        <f>J184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0"/>
      <c r="C103" s="191"/>
      <c r="D103" s="192" t="s">
        <v>1947</v>
      </c>
      <c r="E103" s="193"/>
      <c r="F103" s="193"/>
      <c r="G103" s="193"/>
      <c r="H103" s="193"/>
      <c r="I103" s="193"/>
      <c r="J103" s="194">
        <f>J206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90"/>
      <c r="C104" s="191"/>
      <c r="D104" s="192" t="s">
        <v>1948</v>
      </c>
      <c r="E104" s="193"/>
      <c r="F104" s="193"/>
      <c r="G104" s="193"/>
      <c r="H104" s="193"/>
      <c r="I104" s="193"/>
      <c r="J104" s="194">
        <f>J216</f>
        <v>0</v>
      </c>
      <c r="K104" s="191"/>
      <c r="L104" s="19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90"/>
      <c r="C105" s="191"/>
      <c r="D105" s="192" t="s">
        <v>1949</v>
      </c>
      <c r="E105" s="193"/>
      <c r="F105" s="193"/>
      <c r="G105" s="193"/>
      <c r="H105" s="193"/>
      <c r="I105" s="193"/>
      <c r="J105" s="194">
        <f>J238</f>
        <v>0</v>
      </c>
      <c r="K105" s="191"/>
      <c r="L105" s="195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9" customFormat="1" ht="24.96" customHeight="1">
      <c r="A106" s="9"/>
      <c r="B106" s="190"/>
      <c r="C106" s="191"/>
      <c r="D106" s="192" t="s">
        <v>1950</v>
      </c>
      <c r="E106" s="193"/>
      <c r="F106" s="193"/>
      <c r="G106" s="193"/>
      <c r="H106" s="193"/>
      <c r="I106" s="193"/>
      <c r="J106" s="194">
        <f>J245</f>
        <v>0</v>
      </c>
      <c r="K106" s="191"/>
      <c r="L106" s="195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9" customFormat="1" ht="24.96" customHeight="1">
      <c r="A107" s="9"/>
      <c r="B107" s="190"/>
      <c r="C107" s="191"/>
      <c r="D107" s="192" t="s">
        <v>1951</v>
      </c>
      <c r="E107" s="193"/>
      <c r="F107" s="193"/>
      <c r="G107" s="193"/>
      <c r="H107" s="193"/>
      <c r="I107" s="193"/>
      <c r="J107" s="194">
        <f>J247</f>
        <v>0</v>
      </c>
      <c r="K107" s="191"/>
      <c r="L107" s="195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2" customFormat="1" ht="21.84" customHeight="1">
      <c r="A108" s="38"/>
      <c r="B108" s="39"/>
      <c r="C108" s="40"/>
      <c r="D108" s="40"/>
      <c r="E108" s="40"/>
      <c r="F108" s="40"/>
      <c r="G108" s="40"/>
      <c r="H108" s="40"/>
      <c r="I108" s="40"/>
      <c r="J108" s="40"/>
      <c r="K108" s="40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6.96" customHeight="1">
      <c r="A109" s="38"/>
      <c r="B109" s="66"/>
      <c r="C109" s="67"/>
      <c r="D109" s="67"/>
      <c r="E109" s="67"/>
      <c r="F109" s="67"/>
      <c r="G109" s="67"/>
      <c r="H109" s="67"/>
      <c r="I109" s="67"/>
      <c r="J109" s="67"/>
      <c r="K109" s="67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3" s="2" customFormat="1" ht="6.96" customHeight="1">
      <c r="A113" s="38"/>
      <c r="B113" s="68"/>
      <c r="C113" s="69"/>
      <c r="D113" s="69"/>
      <c r="E113" s="69"/>
      <c r="F113" s="69"/>
      <c r="G113" s="69"/>
      <c r="H113" s="69"/>
      <c r="I113" s="69"/>
      <c r="J113" s="69"/>
      <c r="K113" s="69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24.96" customHeight="1">
      <c r="A114" s="38"/>
      <c r="B114" s="39"/>
      <c r="C114" s="23" t="s">
        <v>334</v>
      </c>
      <c r="D114" s="40"/>
      <c r="E114" s="40"/>
      <c r="F114" s="40"/>
      <c r="G114" s="40"/>
      <c r="H114" s="40"/>
      <c r="I114" s="40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6.96" customHeight="1">
      <c r="A115" s="38"/>
      <c r="B115" s="39"/>
      <c r="C115" s="40"/>
      <c r="D115" s="40"/>
      <c r="E115" s="40"/>
      <c r="F115" s="40"/>
      <c r="G115" s="40"/>
      <c r="H115" s="40"/>
      <c r="I115" s="40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12" customHeight="1">
      <c r="A116" s="38"/>
      <c r="B116" s="39"/>
      <c r="C116" s="32" t="s">
        <v>16</v>
      </c>
      <c r="D116" s="40"/>
      <c r="E116" s="40"/>
      <c r="F116" s="40"/>
      <c r="G116" s="40"/>
      <c r="H116" s="40"/>
      <c r="I116" s="40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6.5" customHeight="1">
      <c r="A117" s="38"/>
      <c r="B117" s="39"/>
      <c r="C117" s="40"/>
      <c r="D117" s="40"/>
      <c r="E117" s="185" t="str">
        <f>E7</f>
        <v>Budova zázemí fotbalového hřiště FK Bospor Bohumín</v>
      </c>
      <c r="F117" s="32"/>
      <c r="G117" s="32"/>
      <c r="H117" s="32"/>
      <c r="I117" s="40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1" customFormat="1" ht="12" customHeight="1">
      <c r="B118" s="21"/>
      <c r="C118" s="32" t="s">
        <v>132</v>
      </c>
      <c r="D118" s="22"/>
      <c r="E118" s="22"/>
      <c r="F118" s="22"/>
      <c r="G118" s="22"/>
      <c r="H118" s="22"/>
      <c r="I118" s="22"/>
      <c r="J118" s="22"/>
      <c r="K118" s="22"/>
      <c r="L118" s="20"/>
    </row>
    <row r="119" s="2" customFormat="1" ht="16.5" customHeight="1">
      <c r="A119" s="38"/>
      <c r="B119" s="39"/>
      <c r="C119" s="40"/>
      <c r="D119" s="40"/>
      <c r="E119" s="185" t="s">
        <v>136</v>
      </c>
      <c r="F119" s="40"/>
      <c r="G119" s="40"/>
      <c r="H119" s="40"/>
      <c r="I119" s="40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2" customHeight="1">
      <c r="A120" s="38"/>
      <c r="B120" s="39"/>
      <c r="C120" s="32" t="s">
        <v>140</v>
      </c>
      <c r="D120" s="40"/>
      <c r="E120" s="40"/>
      <c r="F120" s="40"/>
      <c r="G120" s="40"/>
      <c r="H120" s="40"/>
      <c r="I120" s="40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6.5" customHeight="1">
      <c r="A121" s="38"/>
      <c r="B121" s="39"/>
      <c r="C121" s="40"/>
      <c r="D121" s="40"/>
      <c r="E121" s="76" t="str">
        <f>E11</f>
        <v>SO01_2 - Elektroinstalace</v>
      </c>
      <c r="F121" s="40"/>
      <c r="G121" s="40"/>
      <c r="H121" s="40"/>
      <c r="I121" s="40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6.96" customHeight="1">
      <c r="A122" s="38"/>
      <c r="B122" s="39"/>
      <c r="C122" s="40"/>
      <c r="D122" s="40"/>
      <c r="E122" s="40"/>
      <c r="F122" s="40"/>
      <c r="G122" s="40"/>
      <c r="H122" s="40"/>
      <c r="I122" s="40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12" customHeight="1">
      <c r="A123" s="38"/>
      <c r="B123" s="39"/>
      <c r="C123" s="32" t="s">
        <v>20</v>
      </c>
      <c r="D123" s="40"/>
      <c r="E123" s="40"/>
      <c r="F123" s="27" t="str">
        <f>F14</f>
        <v>p.č. 1498,1501,1502,1503/1,1506, k.ú. Nový Bohumín</v>
      </c>
      <c r="G123" s="40"/>
      <c r="H123" s="40"/>
      <c r="I123" s="32" t="s">
        <v>22</v>
      </c>
      <c r="J123" s="79" t="str">
        <f>IF(J14="","",J14)</f>
        <v>27. 11. 2025</v>
      </c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6.96" customHeight="1">
      <c r="A124" s="38"/>
      <c r="B124" s="39"/>
      <c r="C124" s="40"/>
      <c r="D124" s="40"/>
      <c r="E124" s="40"/>
      <c r="F124" s="40"/>
      <c r="G124" s="40"/>
      <c r="H124" s="40"/>
      <c r="I124" s="40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5.15" customHeight="1">
      <c r="A125" s="38"/>
      <c r="B125" s="39"/>
      <c r="C125" s="32" t="s">
        <v>24</v>
      </c>
      <c r="D125" s="40"/>
      <c r="E125" s="40"/>
      <c r="F125" s="27" t="str">
        <f>E17</f>
        <v>Obec Bohumín</v>
      </c>
      <c r="G125" s="40"/>
      <c r="H125" s="40"/>
      <c r="I125" s="32" t="s">
        <v>30</v>
      </c>
      <c r="J125" s="36" t="str">
        <f>E23</f>
        <v>CUBESPACE s.r.o.</v>
      </c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15.15" customHeight="1">
      <c r="A126" s="38"/>
      <c r="B126" s="39"/>
      <c r="C126" s="32" t="s">
        <v>28</v>
      </c>
      <c r="D126" s="40"/>
      <c r="E126" s="40"/>
      <c r="F126" s="27" t="str">
        <f>IF(E20="","",E20)</f>
        <v>Vyplň údaj</v>
      </c>
      <c r="G126" s="40"/>
      <c r="H126" s="40"/>
      <c r="I126" s="32" t="s">
        <v>33</v>
      </c>
      <c r="J126" s="36" t="str">
        <f>E26</f>
        <v>Ing. Miroslav Cejnar</v>
      </c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10.32" customHeight="1">
      <c r="A127" s="38"/>
      <c r="B127" s="39"/>
      <c r="C127" s="40"/>
      <c r="D127" s="40"/>
      <c r="E127" s="40"/>
      <c r="F127" s="40"/>
      <c r="G127" s="40"/>
      <c r="H127" s="40"/>
      <c r="I127" s="40"/>
      <c r="J127" s="40"/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11" customFormat="1" ht="29.28" customHeight="1">
      <c r="A128" s="201"/>
      <c r="B128" s="202"/>
      <c r="C128" s="203" t="s">
        <v>335</v>
      </c>
      <c r="D128" s="204" t="s">
        <v>61</v>
      </c>
      <c r="E128" s="204" t="s">
        <v>57</v>
      </c>
      <c r="F128" s="204" t="s">
        <v>58</v>
      </c>
      <c r="G128" s="204" t="s">
        <v>336</v>
      </c>
      <c r="H128" s="204" t="s">
        <v>337</v>
      </c>
      <c r="I128" s="204" t="s">
        <v>338</v>
      </c>
      <c r="J128" s="204" t="s">
        <v>306</v>
      </c>
      <c r="K128" s="205" t="s">
        <v>339</v>
      </c>
      <c r="L128" s="206"/>
      <c r="M128" s="100" t="s">
        <v>1</v>
      </c>
      <c r="N128" s="101" t="s">
        <v>40</v>
      </c>
      <c r="O128" s="101" t="s">
        <v>340</v>
      </c>
      <c r="P128" s="101" t="s">
        <v>341</v>
      </c>
      <c r="Q128" s="101" t="s">
        <v>342</v>
      </c>
      <c r="R128" s="101" t="s">
        <v>343</v>
      </c>
      <c r="S128" s="101" t="s">
        <v>344</v>
      </c>
      <c r="T128" s="102" t="s">
        <v>345</v>
      </c>
      <c r="U128" s="201"/>
      <c r="V128" s="201"/>
      <c r="W128" s="201"/>
      <c r="X128" s="201"/>
      <c r="Y128" s="201"/>
      <c r="Z128" s="201"/>
      <c r="AA128" s="201"/>
      <c r="AB128" s="201"/>
      <c r="AC128" s="201"/>
      <c r="AD128" s="201"/>
      <c r="AE128" s="201"/>
    </row>
    <row r="129" s="2" customFormat="1" ht="22.8" customHeight="1">
      <c r="A129" s="38"/>
      <c r="B129" s="39"/>
      <c r="C129" s="107" t="s">
        <v>346</v>
      </c>
      <c r="D129" s="40"/>
      <c r="E129" s="40"/>
      <c r="F129" s="40"/>
      <c r="G129" s="40"/>
      <c r="H129" s="40"/>
      <c r="I129" s="40"/>
      <c r="J129" s="207">
        <f>BK129</f>
        <v>0</v>
      </c>
      <c r="K129" s="40"/>
      <c r="L129" s="44"/>
      <c r="M129" s="103"/>
      <c r="N129" s="208"/>
      <c r="O129" s="104"/>
      <c r="P129" s="209">
        <f>P130+P171+P178+P184+P206+P216+P238+P245+P247</f>
        <v>0</v>
      </c>
      <c r="Q129" s="104"/>
      <c r="R129" s="209">
        <f>R130+R171+R178+R184+R206+R216+R238+R245+R247</f>
        <v>0</v>
      </c>
      <c r="S129" s="104"/>
      <c r="T129" s="210">
        <f>T130+T171+T178+T184+T206+T216+T238+T245+T247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T129" s="17" t="s">
        <v>75</v>
      </c>
      <c r="AU129" s="17" t="s">
        <v>308</v>
      </c>
      <c r="BK129" s="211">
        <f>BK130+BK171+BK178+BK184+BK206+BK216+BK238+BK245+BK247</f>
        <v>0</v>
      </c>
    </row>
    <row r="130" s="12" customFormat="1" ht="25.92" customHeight="1">
      <c r="A130" s="12"/>
      <c r="B130" s="212"/>
      <c r="C130" s="213"/>
      <c r="D130" s="214" t="s">
        <v>75</v>
      </c>
      <c r="E130" s="215" t="s">
        <v>1952</v>
      </c>
      <c r="F130" s="215" t="s">
        <v>1953</v>
      </c>
      <c r="G130" s="213"/>
      <c r="H130" s="213"/>
      <c r="I130" s="216"/>
      <c r="J130" s="217">
        <f>BK130</f>
        <v>0</v>
      </c>
      <c r="K130" s="213"/>
      <c r="L130" s="218"/>
      <c r="M130" s="219"/>
      <c r="N130" s="220"/>
      <c r="O130" s="220"/>
      <c r="P130" s="221">
        <f>SUM(P131:P170)</f>
        <v>0</v>
      </c>
      <c r="Q130" s="220"/>
      <c r="R130" s="221">
        <f>SUM(R131:R170)</f>
        <v>0</v>
      </c>
      <c r="S130" s="220"/>
      <c r="T130" s="222">
        <f>SUM(T131:T170)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83</v>
      </c>
      <c r="AT130" s="224" t="s">
        <v>75</v>
      </c>
      <c r="AU130" s="224" t="s">
        <v>76</v>
      </c>
      <c r="AY130" s="223" t="s">
        <v>349</v>
      </c>
      <c r="BK130" s="225">
        <f>SUM(BK131:BK170)</f>
        <v>0</v>
      </c>
    </row>
    <row r="131" s="2" customFormat="1" ht="16.5" customHeight="1">
      <c r="A131" s="38"/>
      <c r="B131" s="39"/>
      <c r="C131" s="228" t="s">
        <v>83</v>
      </c>
      <c r="D131" s="228" t="s">
        <v>351</v>
      </c>
      <c r="E131" s="229" t="s">
        <v>1954</v>
      </c>
      <c r="F131" s="230" t="s">
        <v>1955</v>
      </c>
      <c r="G131" s="231" t="s">
        <v>422</v>
      </c>
      <c r="H131" s="232">
        <v>680</v>
      </c>
      <c r="I131" s="233"/>
      <c r="J131" s="234">
        <f>ROUND(I131*H131,2)</f>
        <v>0</v>
      </c>
      <c r="K131" s="230" t="s">
        <v>1</v>
      </c>
      <c r="L131" s="44"/>
      <c r="M131" s="235" t="s">
        <v>1</v>
      </c>
      <c r="N131" s="236" t="s">
        <v>41</v>
      </c>
      <c r="O131" s="91"/>
      <c r="P131" s="237">
        <f>O131*H131</f>
        <v>0</v>
      </c>
      <c r="Q131" s="237">
        <v>0</v>
      </c>
      <c r="R131" s="237">
        <f>Q131*H131</f>
        <v>0</v>
      </c>
      <c r="S131" s="237">
        <v>0</v>
      </c>
      <c r="T131" s="238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239" t="s">
        <v>356</v>
      </c>
      <c r="AT131" s="239" t="s">
        <v>351</v>
      </c>
      <c r="AU131" s="239" t="s">
        <v>83</v>
      </c>
      <c r="AY131" s="17" t="s">
        <v>349</v>
      </c>
      <c r="BE131" s="240">
        <f>IF(N131="základní",J131,0)</f>
        <v>0</v>
      </c>
      <c r="BF131" s="240">
        <f>IF(N131="snížená",J131,0)</f>
        <v>0</v>
      </c>
      <c r="BG131" s="240">
        <f>IF(N131="zákl. přenesená",J131,0)</f>
        <v>0</v>
      </c>
      <c r="BH131" s="240">
        <f>IF(N131="sníž. přenesená",J131,0)</f>
        <v>0</v>
      </c>
      <c r="BI131" s="240">
        <f>IF(N131="nulová",J131,0)</f>
        <v>0</v>
      </c>
      <c r="BJ131" s="17" t="s">
        <v>83</v>
      </c>
      <c r="BK131" s="240">
        <f>ROUND(I131*H131,2)</f>
        <v>0</v>
      </c>
      <c r="BL131" s="17" t="s">
        <v>356</v>
      </c>
      <c r="BM131" s="239" t="s">
        <v>85</v>
      </c>
    </row>
    <row r="132" s="2" customFormat="1" ht="16.5" customHeight="1">
      <c r="A132" s="38"/>
      <c r="B132" s="39"/>
      <c r="C132" s="228" t="s">
        <v>85</v>
      </c>
      <c r="D132" s="228" t="s">
        <v>351</v>
      </c>
      <c r="E132" s="229" t="s">
        <v>1956</v>
      </c>
      <c r="F132" s="230" t="s">
        <v>1957</v>
      </c>
      <c r="G132" s="231" t="s">
        <v>422</v>
      </c>
      <c r="H132" s="232">
        <v>110</v>
      </c>
      <c r="I132" s="233"/>
      <c r="J132" s="234">
        <f>ROUND(I132*H132,2)</f>
        <v>0</v>
      </c>
      <c r="K132" s="230" t="s">
        <v>1</v>
      </c>
      <c r="L132" s="44"/>
      <c r="M132" s="235" t="s">
        <v>1</v>
      </c>
      <c r="N132" s="236" t="s">
        <v>41</v>
      </c>
      <c r="O132" s="91"/>
      <c r="P132" s="237">
        <f>O132*H132</f>
        <v>0</v>
      </c>
      <c r="Q132" s="237">
        <v>0</v>
      </c>
      <c r="R132" s="237">
        <f>Q132*H132</f>
        <v>0</v>
      </c>
      <c r="S132" s="237">
        <v>0</v>
      </c>
      <c r="T132" s="238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39" t="s">
        <v>356</v>
      </c>
      <c r="AT132" s="239" t="s">
        <v>351</v>
      </c>
      <c r="AU132" s="239" t="s">
        <v>83</v>
      </c>
      <c r="AY132" s="17" t="s">
        <v>349</v>
      </c>
      <c r="BE132" s="240">
        <f>IF(N132="základní",J132,0)</f>
        <v>0</v>
      </c>
      <c r="BF132" s="240">
        <f>IF(N132="snížená",J132,0)</f>
        <v>0</v>
      </c>
      <c r="BG132" s="240">
        <f>IF(N132="zákl. přenesená",J132,0)</f>
        <v>0</v>
      </c>
      <c r="BH132" s="240">
        <f>IF(N132="sníž. přenesená",J132,0)</f>
        <v>0</v>
      </c>
      <c r="BI132" s="240">
        <f>IF(N132="nulová",J132,0)</f>
        <v>0</v>
      </c>
      <c r="BJ132" s="17" t="s">
        <v>83</v>
      </c>
      <c r="BK132" s="240">
        <f>ROUND(I132*H132,2)</f>
        <v>0</v>
      </c>
      <c r="BL132" s="17" t="s">
        <v>356</v>
      </c>
      <c r="BM132" s="239" t="s">
        <v>356</v>
      </c>
    </row>
    <row r="133" s="2" customFormat="1" ht="16.5" customHeight="1">
      <c r="A133" s="38"/>
      <c r="B133" s="39"/>
      <c r="C133" s="228" t="s">
        <v>115</v>
      </c>
      <c r="D133" s="228" t="s">
        <v>351</v>
      </c>
      <c r="E133" s="229" t="s">
        <v>1958</v>
      </c>
      <c r="F133" s="230" t="s">
        <v>1959</v>
      </c>
      <c r="G133" s="231" t="s">
        <v>422</v>
      </c>
      <c r="H133" s="232">
        <v>250</v>
      </c>
      <c r="I133" s="233"/>
      <c r="J133" s="234">
        <f>ROUND(I133*H133,2)</f>
        <v>0</v>
      </c>
      <c r="K133" s="230" t="s">
        <v>1</v>
      </c>
      <c r="L133" s="44"/>
      <c r="M133" s="235" t="s">
        <v>1</v>
      </c>
      <c r="N133" s="236" t="s">
        <v>41</v>
      </c>
      <c r="O133" s="91"/>
      <c r="P133" s="237">
        <f>O133*H133</f>
        <v>0</v>
      </c>
      <c r="Q133" s="237">
        <v>0</v>
      </c>
      <c r="R133" s="237">
        <f>Q133*H133</f>
        <v>0</v>
      </c>
      <c r="S133" s="237">
        <v>0</v>
      </c>
      <c r="T133" s="238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39" t="s">
        <v>356</v>
      </c>
      <c r="AT133" s="239" t="s">
        <v>351</v>
      </c>
      <c r="AU133" s="239" t="s">
        <v>83</v>
      </c>
      <c r="AY133" s="17" t="s">
        <v>349</v>
      </c>
      <c r="BE133" s="240">
        <f>IF(N133="základní",J133,0)</f>
        <v>0</v>
      </c>
      <c r="BF133" s="240">
        <f>IF(N133="snížená",J133,0)</f>
        <v>0</v>
      </c>
      <c r="BG133" s="240">
        <f>IF(N133="zákl. přenesená",J133,0)</f>
        <v>0</v>
      </c>
      <c r="BH133" s="240">
        <f>IF(N133="sníž. přenesená",J133,0)</f>
        <v>0</v>
      </c>
      <c r="BI133" s="240">
        <f>IF(N133="nulová",J133,0)</f>
        <v>0</v>
      </c>
      <c r="BJ133" s="17" t="s">
        <v>83</v>
      </c>
      <c r="BK133" s="240">
        <f>ROUND(I133*H133,2)</f>
        <v>0</v>
      </c>
      <c r="BL133" s="17" t="s">
        <v>356</v>
      </c>
      <c r="BM133" s="239" t="s">
        <v>384</v>
      </c>
    </row>
    <row r="134" s="2" customFormat="1" ht="16.5" customHeight="1">
      <c r="A134" s="38"/>
      <c r="B134" s="39"/>
      <c r="C134" s="228" t="s">
        <v>356</v>
      </c>
      <c r="D134" s="228" t="s">
        <v>351</v>
      </c>
      <c r="E134" s="229" t="s">
        <v>1960</v>
      </c>
      <c r="F134" s="230" t="s">
        <v>1961</v>
      </c>
      <c r="G134" s="231" t="s">
        <v>422</v>
      </c>
      <c r="H134" s="232">
        <v>40</v>
      </c>
      <c r="I134" s="233"/>
      <c r="J134" s="234">
        <f>ROUND(I134*H134,2)</f>
        <v>0</v>
      </c>
      <c r="K134" s="230" t="s">
        <v>1</v>
      </c>
      <c r="L134" s="44"/>
      <c r="M134" s="235" t="s">
        <v>1</v>
      </c>
      <c r="N134" s="236" t="s">
        <v>41</v>
      </c>
      <c r="O134" s="91"/>
      <c r="P134" s="237">
        <f>O134*H134</f>
        <v>0</v>
      </c>
      <c r="Q134" s="237">
        <v>0</v>
      </c>
      <c r="R134" s="237">
        <f>Q134*H134</f>
        <v>0</v>
      </c>
      <c r="S134" s="237">
        <v>0</v>
      </c>
      <c r="T134" s="238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39" t="s">
        <v>356</v>
      </c>
      <c r="AT134" s="239" t="s">
        <v>351</v>
      </c>
      <c r="AU134" s="239" t="s">
        <v>83</v>
      </c>
      <c r="AY134" s="17" t="s">
        <v>349</v>
      </c>
      <c r="BE134" s="240">
        <f>IF(N134="základní",J134,0)</f>
        <v>0</v>
      </c>
      <c r="BF134" s="240">
        <f>IF(N134="snížená",J134,0)</f>
        <v>0</v>
      </c>
      <c r="BG134" s="240">
        <f>IF(N134="zákl. přenesená",J134,0)</f>
        <v>0</v>
      </c>
      <c r="BH134" s="240">
        <f>IF(N134="sníž. přenesená",J134,0)</f>
        <v>0</v>
      </c>
      <c r="BI134" s="240">
        <f>IF(N134="nulová",J134,0)</f>
        <v>0</v>
      </c>
      <c r="BJ134" s="17" t="s">
        <v>83</v>
      </c>
      <c r="BK134" s="240">
        <f>ROUND(I134*H134,2)</f>
        <v>0</v>
      </c>
      <c r="BL134" s="17" t="s">
        <v>356</v>
      </c>
      <c r="BM134" s="239" t="s">
        <v>396</v>
      </c>
    </row>
    <row r="135" s="2" customFormat="1" ht="16.5" customHeight="1">
      <c r="A135" s="38"/>
      <c r="B135" s="39"/>
      <c r="C135" s="228" t="s">
        <v>378</v>
      </c>
      <c r="D135" s="228" t="s">
        <v>351</v>
      </c>
      <c r="E135" s="229" t="s">
        <v>1962</v>
      </c>
      <c r="F135" s="230" t="s">
        <v>1963</v>
      </c>
      <c r="G135" s="231" t="s">
        <v>1192</v>
      </c>
      <c r="H135" s="232">
        <v>1</v>
      </c>
      <c r="I135" s="233"/>
      <c r="J135" s="234">
        <f>ROUND(I135*H135,2)</f>
        <v>0</v>
      </c>
      <c r="K135" s="230" t="s">
        <v>1</v>
      </c>
      <c r="L135" s="44"/>
      <c r="M135" s="235" t="s">
        <v>1</v>
      </c>
      <c r="N135" s="236" t="s">
        <v>41</v>
      </c>
      <c r="O135" s="91"/>
      <c r="P135" s="237">
        <f>O135*H135</f>
        <v>0</v>
      </c>
      <c r="Q135" s="237">
        <v>0</v>
      </c>
      <c r="R135" s="237">
        <f>Q135*H135</f>
        <v>0</v>
      </c>
      <c r="S135" s="237">
        <v>0</v>
      </c>
      <c r="T135" s="238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39" t="s">
        <v>356</v>
      </c>
      <c r="AT135" s="239" t="s">
        <v>351</v>
      </c>
      <c r="AU135" s="239" t="s">
        <v>83</v>
      </c>
      <c r="AY135" s="17" t="s">
        <v>349</v>
      </c>
      <c r="BE135" s="240">
        <f>IF(N135="základní",J135,0)</f>
        <v>0</v>
      </c>
      <c r="BF135" s="240">
        <f>IF(N135="snížená",J135,0)</f>
        <v>0</v>
      </c>
      <c r="BG135" s="240">
        <f>IF(N135="zákl. přenesená",J135,0)</f>
        <v>0</v>
      </c>
      <c r="BH135" s="240">
        <f>IF(N135="sníž. přenesená",J135,0)</f>
        <v>0</v>
      </c>
      <c r="BI135" s="240">
        <f>IF(N135="nulová",J135,0)</f>
        <v>0</v>
      </c>
      <c r="BJ135" s="17" t="s">
        <v>83</v>
      </c>
      <c r="BK135" s="240">
        <f>ROUND(I135*H135,2)</f>
        <v>0</v>
      </c>
      <c r="BL135" s="17" t="s">
        <v>356</v>
      </c>
      <c r="BM135" s="239" t="s">
        <v>408</v>
      </c>
    </row>
    <row r="136" s="2" customFormat="1" ht="16.5" customHeight="1">
      <c r="A136" s="38"/>
      <c r="B136" s="39"/>
      <c r="C136" s="228" t="s">
        <v>384</v>
      </c>
      <c r="D136" s="228" t="s">
        <v>351</v>
      </c>
      <c r="E136" s="229" t="s">
        <v>1964</v>
      </c>
      <c r="F136" s="230" t="s">
        <v>1965</v>
      </c>
      <c r="G136" s="231" t="s">
        <v>422</v>
      </c>
      <c r="H136" s="232">
        <v>980</v>
      </c>
      <c r="I136" s="233"/>
      <c r="J136" s="234">
        <f>ROUND(I136*H136,2)</f>
        <v>0</v>
      </c>
      <c r="K136" s="230" t="s">
        <v>1</v>
      </c>
      <c r="L136" s="44"/>
      <c r="M136" s="235" t="s">
        <v>1</v>
      </c>
      <c r="N136" s="236" t="s">
        <v>41</v>
      </c>
      <c r="O136" s="91"/>
      <c r="P136" s="237">
        <f>O136*H136</f>
        <v>0</v>
      </c>
      <c r="Q136" s="237">
        <v>0</v>
      </c>
      <c r="R136" s="237">
        <f>Q136*H136</f>
        <v>0</v>
      </c>
      <c r="S136" s="237">
        <v>0</v>
      </c>
      <c r="T136" s="238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39" t="s">
        <v>356</v>
      </c>
      <c r="AT136" s="239" t="s">
        <v>351</v>
      </c>
      <c r="AU136" s="239" t="s">
        <v>83</v>
      </c>
      <c r="AY136" s="17" t="s">
        <v>349</v>
      </c>
      <c r="BE136" s="240">
        <f>IF(N136="základní",J136,0)</f>
        <v>0</v>
      </c>
      <c r="BF136" s="240">
        <f>IF(N136="snížená",J136,0)</f>
        <v>0</v>
      </c>
      <c r="BG136" s="240">
        <f>IF(N136="zákl. přenesená",J136,0)</f>
        <v>0</v>
      </c>
      <c r="BH136" s="240">
        <f>IF(N136="sníž. přenesená",J136,0)</f>
        <v>0</v>
      </c>
      <c r="BI136" s="240">
        <f>IF(N136="nulová",J136,0)</f>
        <v>0</v>
      </c>
      <c r="BJ136" s="17" t="s">
        <v>83</v>
      </c>
      <c r="BK136" s="240">
        <f>ROUND(I136*H136,2)</f>
        <v>0</v>
      </c>
      <c r="BL136" s="17" t="s">
        <v>356</v>
      </c>
      <c r="BM136" s="239" t="s">
        <v>8</v>
      </c>
    </row>
    <row r="137" s="2" customFormat="1" ht="16.5" customHeight="1">
      <c r="A137" s="38"/>
      <c r="B137" s="39"/>
      <c r="C137" s="228" t="s">
        <v>390</v>
      </c>
      <c r="D137" s="228" t="s">
        <v>351</v>
      </c>
      <c r="E137" s="229" t="s">
        <v>1966</v>
      </c>
      <c r="F137" s="230" t="s">
        <v>1967</v>
      </c>
      <c r="G137" s="231" t="s">
        <v>422</v>
      </c>
      <c r="H137" s="232">
        <v>1280</v>
      </c>
      <c r="I137" s="233"/>
      <c r="J137" s="234">
        <f>ROUND(I137*H137,2)</f>
        <v>0</v>
      </c>
      <c r="K137" s="230" t="s">
        <v>1</v>
      </c>
      <c r="L137" s="44"/>
      <c r="M137" s="235" t="s">
        <v>1</v>
      </c>
      <c r="N137" s="236" t="s">
        <v>41</v>
      </c>
      <c r="O137" s="91"/>
      <c r="P137" s="237">
        <f>O137*H137</f>
        <v>0</v>
      </c>
      <c r="Q137" s="237">
        <v>0</v>
      </c>
      <c r="R137" s="237">
        <f>Q137*H137</f>
        <v>0</v>
      </c>
      <c r="S137" s="237">
        <v>0</v>
      </c>
      <c r="T137" s="238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39" t="s">
        <v>356</v>
      </c>
      <c r="AT137" s="239" t="s">
        <v>351</v>
      </c>
      <c r="AU137" s="239" t="s">
        <v>83</v>
      </c>
      <c r="AY137" s="17" t="s">
        <v>349</v>
      </c>
      <c r="BE137" s="240">
        <f>IF(N137="základní",J137,0)</f>
        <v>0</v>
      </c>
      <c r="BF137" s="240">
        <f>IF(N137="snížená",J137,0)</f>
        <v>0</v>
      </c>
      <c r="BG137" s="240">
        <f>IF(N137="zákl. přenesená",J137,0)</f>
        <v>0</v>
      </c>
      <c r="BH137" s="240">
        <f>IF(N137="sníž. přenesená",J137,0)</f>
        <v>0</v>
      </c>
      <c r="BI137" s="240">
        <f>IF(N137="nulová",J137,0)</f>
        <v>0</v>
      </c>
      <c r="BJ137" s="17" t="s">
        <v>83</v>
      </c>
      <c r="BK137" s="240">
        <f>ROUND(I137*H137,2)</f>
        <v>0</v>
      </c>
      <c r="BL137" s="17" t="s">
        <v>356</v>
      </c>
      <c r="BM137" s="239" t="s">
        <v>429</v>
      </c>
    </row>
    <row r="138" s="2" customFormat="1" ht="16.5" customHeight="1">
      <c r="A138" s="38"/>
      <c r="B138" s="39"/>
      <c r="C138" s="228" t="s">
        <v>396</v>
      </c>
      <c r="D138" s="228" t="s">
        <v>351</v>
      </c>
      <c r="E138" s="229" t="s">
        <v>1968</v>
      </c>
      <c r="F138" s="230" t="s">
        <v>1969</v>
      </c>
      <c r="G138" s="231" t="s">
        <v>422</v>
      </c>
      <c r="H138" s="232">
        <v>50</v>
      </c>
      <c r="I138" s="233"/>
      <c r="J138" s="234">
        <f>ROUND(I138*H138,2)</f>
        <v>0</v>
      </c>
      <c r="K138" s="230" t="s">
        <v>1</v>
      </c>
      <c r="L138" s="44"/>
      <c r="M138" s="235" t="s">
        <v>1</v>
      </c>
      <c r="N138" s="236" t="s">
        <v>41</v>
      </c>
      <c r="O138" s="91"/>
      <c r="P138" s="237">
        <f>O138*H138</f>
        <v>0</v>
      </c>
      <c r="Q138" s="237">
        <v>0</v>
      </c>
      <c r="R138" s="237">
        <f>Q138*H138</f>
        <v>0</v>
      </c>
      <c r="S138" s="237">
        <v>0</v>
      </c>
      <c r="T138" s="238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39" t="s">
        <v>356</v>
      </c>
      <c r="AT138" s="239" t="s">
        <v>351</v>
      </c>
      <c r="AU138" s="239" t="s">
        <v>83</v>
      </c>
      <c r="AY138" s="17" t="s">
        <v>349</v>
      </c>
      <c r="BE138" s="240">
        <f>IF(N138="základní",J138,0)</f>
        <v>0</v>
      </c>
      <c r="BF138" s="240">
        <f>IF(N138="snížená",J138,0)</f>
        <v>0</v>
      </c>
      <c r="BG138" s="240">
        <f>IF(N138="zákl. přenesená",J138,0)</f>
        <v>0</v>
      </c>
      <c r="BH138" s="240">
        <f>IF(N138="sníž. přenesená",J138,0)</f>
        <v>0</v>
      </c>
      <c r="BI138" s="240">
        <f>IF(N138="nulová",J138,0)</f>
        <v>0</v>
      </c>
      <c r="BJ138" s="17" t="s">
        <v>83</v>
      </c>
      <c r="BK138" s="240">
        <f>ROUND(I138*H138,2)</f>
        <v>0</v>
      </c>
      <c r="BL138" s="17" t="s">
        <v>356</v>
      </c>
      <c r="BM138" s="239" t="s">
        <v>439</v>
      </c>
    </row>
    <row r="139" s="2" customFormat="1" ht="16.5" customHeight="1">
      <c r="A139" s="38"/>
      <c r="B139" s="39"/>
      <c r="C139" s="228" t="s">
        <v>233</v>
      </c>
      <c r="D139" s="228" t="s">
        <v>351</v>
      </c>
      <c r="E139" s="229" t="s">
        <v>1970</v>
      </c>
      <c r="F139" s="230" t="s">
        <v>1971</v>
      </c>
      <c r="G139" s="231" t="s">
        <v>422</v>
      </c>
      <c r="H139" s="232">
        <v>30</v>
      </c>
      <c r="I139" s="233"/>
      <c r="J139" s="234">
        <f>ROUND(I139*H139,2)</f>
        <v>0</v>
      </c>
      <c r="K139" s="230" t="s">
        <v>1</v>
      </c>
      <c r="L139" s="44"/>
      <c r="M139" s="235" t="s">
        <v>1</v>
      </c>
      <c r="N139" s="236" t="s">
        <v>41</v>
      </c>
      <c r="O139" s="91"/>
      <c r="P139" s="237">
        <f>O139*H139</f>
        <v>0</v>
      </c>
      <c r="Q139" s="237">
        <v>0</v>
      </c>
      <c r="R139" s="237">
        <f>Q139*H139</f>
        <v>0</v>
      </c>
      <c r="S139" s="237">
        <v>0</v>
      </c>
      <c r="T139" s="238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39" t="s">
        <v>356</v>
      </c>
      <c r="AT139" s="239" t="s">
        <v>351</v>
      </c>
      <c r="AU139" s="239" t="s">
        <v>83</v>
      </c>
      <c r="AY139" s="17" t="s">
        <v>349</v>
      </c>
      <c r="BE139" s="240">
        <f>IF(N139="základní",J139,0)</f>
        <v>0</v>
      </c>
      <c r="BF139" s="240">
        <f>IF(N139="snížená",J139,0)</f>
        <v>0</v>
      </c>
      <c r="BG139" s="240">
        <f>IF(N139="zákl. přenesená",J139,0)</f>
        <v>0</v>
      </c>
      <c r="BH139" s="240">
        <f>IF(N139="sníž. přenesená",J139,0)</f>
        <v>0</v>
      </c>
      <c r="BI139" s="240">
        <f>IF(N139="nulová",J139,0)</f>
        <v>0</v>
      </c>
      <c r="BJ139" s="17" t="s">
        <v>83</v>
      </c>
      <c r="BK139" s="240">
        <f>ROUND(I139*H139,2)</f>
        <v>0</v>
      </c>
      <c r="BL139" s="17" t="s">
        <v>356</v>
      </c>
      <c r="BM139" s="239" t="s">
        <v>450</v>
      </c>
    </row>
    <row r="140" s="2" customFormat="1" ht="16.5" customHeight="1">
      <c r="A140" s="38"/>
      <c r="B140" s="39"/>
      <c r="C140" s="228" t="s">
        <v>408</v>
      </c>
      <c r="D140" s="228" t="s">
        <v>351</v>
      </c>
      <c r="E140" s="229" t="s">
        <v>1972</v>
      </c>
      <c r="F140" s="230" t="s">
        <v>1973</v>
      </c>
      <c r="G140" s="231" t="s">
        <v>422</v>
      </c>
      <c r="H140" s="232">
        <v>20</v>
      </c>
      <c r="I140" s="233"/>
      <c r="J140" s="234">
        <f>ROUND(I140*H140,2)</f>
        <v>0</v>
      </c>
      <c r="K140" s="230" t="s">
        <v>1</v>
      </c>
      <c r="L140" s="44"/>
      <c r="M140" s="235" t="s">
        <v>1</v>
      </c>
      <c r="N140" s="236" t="s">
        <v>41</v>
      </c>
      <c r="O140" s="91"/>
      <c r="P140" s="237">
        <f>O140*H140</f>
        <v>0</v>
      </c>
      <c r="Q140" s="237">
        <v>0</v>
      </c>
      <c r="R140" s="237">
        <f>Q140*H140</f>
        <v>0</v>
      </c>
      <c r="S140" s="237">
        <v>0</v>
      </c>
      <c r="T140" s="238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39" t="s">
        <v>356</v>
      </c>
      <c r="AT140" s="239" t="s">
        <v>351</v>
      </c>
      <c r="AU140" s="239" t="s">
        <v>83</v>
      </c>
      <c r="AY140" s="17" t="s">
        <v>349</v>
      </c>
      <c r="BE140" s="240">
        <f>IF(N140="základní",J140,0)</f>
        <v>0</v>
      </c>
      <c r="BF140" s="240">
        <f>IF(N140="snížená",J140,0)</f>
        <v>0</v>
      </c>
      <c r="BG140" s="240">
        <f>IF(N140="zákl. přenesená",J140,0)</f>
        <v>0</v>
      </c>
      <c r="BH140" s="240">
        <f>IF(N140="sníž. přenesená",J140,0)</f>
        <v>0</v>
      </c>
      <c r="BI140" s="240">
        <f>IF(N140="nulová",J140,0)</f>
        <v>0</v>
      </c>
      <c r="BJ140" s="17" t="s">
        <v>83</v>
      </c>
      <c r="BK140" s="240">
        <f>ROUND(I140*H140,2)</f>
        <v>0</v>
      </c>
      <c r="BL140" s="17" t="s">
        <v>356</v>
      </c>
      <c r="BM140" s="239" t="s">
        <v>462</v>
      </c>
    </row>
    <row r="141" s="2" customFormat="1" ht="16.5" customHeight="1">
      <c r="A141" s="38"/>
      <c r="B141" s="39"/>
      <c r="C141" s="228" t="s">
        <v>150</v>
      </c>
      <c r="D141" s="228" t="s">
        <v>351</v>
      </c>
      <c r="E141" s="229" t="s">
        <v>1974</v>
      </c>
      <c r="F141" s="230" t="s">
        <v>1975</v>
      </c>
      <c r="G141" s="231" t="s">
        <v>422</v>
      </c>
      <c r="H141" s="232">
        <v>30</v>
      </c>
      <c r="I141" s="233"/>
      <c r="J141" s="234">
        <f>ROUND(I141*H141,2)</f>
        <v>0</v>
      </c>
      <c r="K141" s="230" t="s">
        <v>1</v>
      </c>
      <c r="L141" s="44"/>
      <c r="M141" s="235" t="s">
        <v>1</v>
      </c>
      <c r="N141" s="236" t="s">
        <v>41</v>
      </c>
      <c r="O141" s="91"/>
      <c r="P141" s="237">
        <f>O141*H141</f>
        <v>0</v>
      </c>
      <c r="Q141" s="237">
        <v>0</v>
      </c>
      <c r="R141" s="237">
        <f>Q141*H141</f>
        <v>0</v>
      </c>
      <c r="S141" s="237">
        <v>0</v>
      </c>
      <c r="T141" s="238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39" t="s">
        <v>356</v>
      </c>
      <c r="AT141" s="239" t="s">
        <v>351</v>
      </c>
      <c r="AU141" s="239" t="s">
        <v>83</v>
      </c>
      <c r="AY141" s="17" t="s">
        <v>349</v>
      </c>
      <c r="BE141" s="240">
        <f>IF(N141="základní",J141,0)</f>
        <v>0</v>
      </c>
      <c r="BF141" s="240">
        <f>IF(N141="snížená",J141,0)</f>
        <v>0</v>
      </c>
      <c r="BG141" s="240">
        <f>IF(N141="zákl. přenesená",J141,0)</f>
        <v>0</v>
      </c>
      <c r="BH141" s="240">
        <f>IF(N141="sníž. přenesená",J141,0)</f>
        <v>0</v>
      </c>
      <c r="BI141" s="240">
        <f>IF(N141="nulová",J141,0)</f>
        <v>0</v>
      </c>
      <c r="BJ141" s="17" t="s">
        <v>83</v>
      </c>
      <c r="BK141" s="240">
        <f>ROUND(I141*H141,2)</f>
        <v>0</v>
      </c>
      <c r="BL141" s="17" t="s">
        <v>356</v>
      </c>
      <c r="BM141" s="239" t="s">
        <v>474</v>
      </c>
    </row>
    <row r="142" s="2" customFormat="1" ht="16.5" customHeight="1">
      <c r="A142" s="38"/>
      <c r="B142" s="39"/>
      <c r="C142" s="228" t="s">
        <v>8</v>
      </c>
      <c r="D142" s="228" t="s">
        <v>351</v>
      </c>
      <c r="E142" s="229" t="s">
        <v>1976</v>
      </c>
      <c r="F142" s="230" t="s">
        <v>1977</v>
      </c>
      <c r="G142" s="231" t="s">
        <v>1978</v>
      </c>
      <c r="H142" s="232">
        <v>1</v>
      </c>
      <c r="I142" s="233"/>
      <c r="J142" s="234">
        <f>ROUND(I142*H142,2)</f>
        <v>0</v>
      </c>
      <c r="K142" s="230" t="s">
        <v>1</v>
      </c>
      <c r="L142" s="44"/>
      <c r="M142" s="235" t="s">
        <v>1</v>
      </c>
      <c r="N142" s="236" t="s">
        <v>41</v>
      </c>
      <c r="O142" s="91"/>
      <c r="P142" s="237">
        <f>O142*H142</f>
        <v>0</v>
      </c>
      <c r="Q142" s="237">
        <v>0</v>
      </c>
      <c r="R142" s="237">
        <f>Q142*H142</f>
        <v>0</v>
      </c>
      <c r="S142" s="237">
        <v>0</v>
      </c>
      <c r="T142" s="238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39" t="s">
        <v>356</v>
      </c>
      <c r="AT142" s="239" t="s">
        <v>351</v>
      </c>
      <c r="AU142" s="239" t="s">
        <v>83</v>
      </c>
      <c r="AY142" s="17" t="s">
        <v>349</v>
      </c>
      <c r="BE142" s="240">
        <f>IF(N142="základní",J142,0)</f>
        <v>0</v>
      </c>
      <c r="BF142" s="240">
        <f>IF(N142="snížená",J142,0)</f>
        <v>0</v>
      </c>
      <c r="BG142" s="240">
        <f>IF(N142="zákl. přenesená",J142,0)</f>
        <v>0</v>
      </c>
      <c r="BH142" s="240">
        <f>IF(N142="sníž. přenesená",J142,0)</f>
        <v>0</v>
      </c>
      <c r="BI142" s="240">
        <f>IF(N142="nulová",J142,0)</f>
        <v>0</v>
      </c>
      <c r="BJ142" s="17" t="s">
        <v>83</v>
      </c>
      <c r="BK142" s="240">
        <f>ROUND(I142*H142,2)</f>
        <v>0</v>
      </c>
      <c r="BL142" s="17" t="s">
        <v>356</v>
      </c>
      <c r="BM142" s="239" t="s">
        <v>487</v>
      </c>
    </row>
    <row r="143" s="2" customFormat="1" ht="16.5" customHeight="1">
      <c r="A143" s="38"/>
      <c r="B143" s="39"/>
      <c r="C143" s="228" t="s">
        <v>194</v>
      </c>
      <c r="D143" s="228" t="s">
        <v>351</v>
      </c>
      <c r="E143" s="229" t="s">
        <v>1979</v>
      </c>
      <c r="F143" s="230" t="s">
        <v>1980</v>
      </c>
      <c r="G143" s="231" t="s">
        <v>422</v>
      </c>
      <c r="H143" s="232">
        <v>50</v>
      </c>
      <c r="I143" s="233"/>
      <c r="J143" s="234">
        <f>ROUND(I143*H143,2)</f>
        <v>0</v>
      </c>
      <c r="K143" s="230" t="s">
        <v>1</v>
      </c>
      <c r="L143" s="44"/>
      <c r="M143" s="235" t="s">
        <v>1</v>
      </c>
      <c r="N143" s="236" t="s">
        <v>41</v>
      </c>
      <c r="O143" s="91"/>
      <c r="P143" s="237">
        <f>O143*H143</f>
        <v>0</v>
      </c>
      <c r="Q143" s="237">
        <v>0</v>
      </c>
      <c r="R143" s="237">
        <f>Q143*H143</f>
        <v>0</v>
      </c>
      <c r="S143" s="237">
        <v>0</v>
      </c>
      <c r="T143" s="238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39" t="s">
        <v>356</v>
      </c>
      <c r="AT143" s="239" t="s">
        <v>351</v>
      </c>
      <c r="AU143" s="239" t="s">
        <v>83</v>
      </c>
      <c r="AY143" s="17" t="s">
        <v>349</v>
      </c>
      <c r="BE143" s="240">
        <f>IF(N143="základní",J143,0)</f>
        <v>0</v>
      </c>
      <c r="BF143" s="240">
        <f>IF(N143="snížená",J143,0)</f>
        <v>0</v>
      </c>
      <c r="BG143" s="240">
        <f>IF(N143="zákl. přenesená",J143,0)</f>
        <v>0</v>
      </c>
      <c r="BH143" s="240">
        <f>IF(N143="sníž. přenesená",J143,0)</f>
        <v>0</v>
      </c>
      <c r="BI143" s="240">
        <f>IF(N143="nulová",J143,0)</f>
        <v>0</v>
      </c>
      <c r="BJ143" s="17" t="s">
        <v>83</v>
      </c>
      <c r="BK143" s="240">
        <f>ROUND(I143*H143,2)</f>
        <v>0</v>
      </c>
      <c r="BL143" s="17" t="s">
        <v>356</v>
      </c>
      <c r="BM143" s="239" t="s">
        <v>499</v>
      </c>
    </row>
    <row r="144" s="2" customFormat="1" ht="16.5" customHeight="1">
      <c r="A144" s="38"/>
      <c r="B144" s="39"/>
      <c r="C144" s="228" t="s">
        <v>429</v>
      </c>
      <c r="D144" s="228" t="s">
        <v>351</v>
      </c>
      <c r="E144" s="229" t="s">
        <v>1981</v>
      </c>
      <c r="F144" s="230" t="s">
        <v>1982</v>
      </c>
      <c r="G144" s="231" t="s">
        <v>422</v>
      </c>
      <c r="H144" s="232">
        <v>10</v>
      </c>
      <c r="I144" s="233"/>
      <c r="J144" s="234">
        <f>ROUND(I144*H144,2)</f>
        <v>0</v>
      </c>
      <c r="K144" s="230" t="s">
        <v>1</v>
      </c>
      <c r="L144" s="44"/>
      <c r="M144" s="235" t="s">
        <v>1</v>
      </c>
      <c r="N144" s="236" t="s">
        <v>41</v>
      </c>
      <c r="O144" s="91"/>
      <c r="P144" s="237">
        <f>O144*H144</f>
        <v>0</v>
      </c>
      <c r="Q144" s="237">
        <v>0</v>
      </c>
      <c r="R144" s="237">
        <f>Q144*H144</f>
        <v>0</v>
      </c>
      <c r="S144" s="237">
        <v>0</v>
      </c>
      <c r="T144" s="238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39" t="s">
        <v>356</v>
      </c>
      <c r="AT144" s="239" t="s">
        <v>351</v>
      </c>
      <c r="AU144" s="239" t="s">
        <v>83</v>
      </c>
      <c r="AY144" s="17" t="s">
        <v>349</v>
      </c>
      <c r="BE144" s="240">
        <f>IF(N144="základní",J144,0)</f>
        <v>0</v>
      </c>
      <c r="BF144" s="240">
        <f>IF(N144="snížená",J144,0)</f>
        <v>0</v>
      </c>
      <c r="BG144" s="240">
        <f>IF(N144="zákl. přenesená",J144,0)</f>
        <v>0</v>
      </c>
      <c r="BH144" s="240">
        <f>IF(N144="sníž. přenesená",J144,0)</f>
        <v>0</v>
      </c>
      <c r="BI144" s="240">
        <f>IF(N144="nulová",J144,0)</f>
        <v>0</v>
      </c>
      <c r="BJ144" s="17" t="s">
        <v>83</v>
      </c>
      <c r="BK144" s="240">
        <f>ROUND(I144*H144,2)</f>
        <v>0</v>
      </c>
      <c r="BL144" s="17" t="s">
        <v>356</v>
      </c>
      <c r="BM144" s="239" t="s">
        <v>508</v>
      </c>
    </row>
    <row r="145" s="2" customFormat="1" ht="16.5" customHeight="1">
      <c r="A145" s="38"/>
      <c r="B145" s="39"/>
      <c r="C145" s="228" t="s">
        <v>434</v>
      </c>
      <c r="D145" s="228" t="s">
        <v>351</v>
      </c>
      <c r="E145" s="229" t="s">
        <v>1983</v>
      </c>
      <c r="F145" s="230" t="s">
        <v>1984</v>
      </c>
      <c r="G145" s="231" t="s">
        <v>422</v>
      </c>
      <c r="H145" s="232">
        <v>250</v>
      </c>
      <c r="I145" s="233"/>
      <c r="J145" s="234">
        <f>ROUND(I145*H145,2)</f>
        <v>0</v>
      </c>
      <c r="K145" s="230" t="s">
        <v>1</v>
      </c>
      <c r="L145" s="44"/>
      <c r="M145" s="235" t="s">
        <v>1</v>
      </c>
      <c r="N145" s="236" t="s">
        <v>41</v>
      </c>
      <c r="O145" s="91"/>
      <c r="P145" s="237">
        <f>O145*H145</f>
        <v>0</v>
      </c>
      <c r="Q145" s="237">
        <v>0</v>
      </c>
      <c r="R145" s="237">
        <f>Q145*H145</f>
        <v>0</v>
      </c>
      <c r="S145" s="237">
        <v>0</v>
      </c>
      <c r="T145" s="238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39" t="s">
        <v>356</v>
      </c>
      <c r="AT145" s="239" t="s">
        <v>351</v>
      </c>
      <c r="AU145" s="239" t="s">
        <v>83</v>
      </c>
      <c r="AY145" s="17" t="s">
        <v>349</v>
      </c>
      <c r="BE145" s="240">
        <f>IF(N145="základní",J145,0)</f>
        <v>0</v>
      </c>
      <c r="BF145" s="240">
        <f>IF(N145="snížená",J145,0)</f>
        <v>0</v>
      </c>
      <c r="BG145" s="240">
        <f>IF(N145="zákl. přenesená",J145,0)</f>
        <v>0</v>
      </c>
      <c r="BH145" s="240">
        <f>IF(N145="sníž. přenesená",J145,0)</f>
        <v>0</v>
      </c>
      <c r="BI145" s="240">
        <f>IF(N145="nulová",J145,0)</f>
        <v>0</v>
      </c>
      <c r="BJ145" s="17" t="s">
        <v>83</v>
      </c>
      <c r="BK145" s="240">
        <f>ROUND(I145*H145,2)</f>
        <v>0</v>
      </c>
      <c r="BL145" s="17" t="s">
        <v>356</v>
      </c>
      <c r="BM145" s="239" t="s">
        <v>517</v>
      </c>
    </row>
    <row r="146" s="2" customFormat="1" ht="16.5" customHeight="1">
      <c r="A146" s="38"/>
      <c r="B146" s="39"/>
      <c r="C146" s="228" t="s">
        <v>439</v>
      </c>
      <c r="D146" s="228" t="s">
        <v>351</v>
      </c>
      <c r="E146" s="229" t="s">
        <v>1985</v>
      </c>
      <c r="F146" s="230" t="s">
        <v>1986</v>
      </c>
      <c r="G146" s="231" t="s">
        <v>422</v>
      </c>
      <c r="H146" s="232">
        <v>600</v>
      </c>
      <c r="I146" s="233"/>
      <c r="J146" s="234">
        <f>ROUND(I146*H146,2)</f>
        <v>0</v>
      </c>
      <c r="K146" s="230" t="s">
        <v>1</v>
      </c>
      <c r="L146" s="44"/>
      <c r="M146" s="235" t="s">
        <v>1</v>
      </c>
      <c r="N146" s="236" t="s">
        <v>41</v>
      </c>
      <c r="O146" s="91"/>
      <c r="P146" s="237">
        <f>O146*H146</f>
        <v>0</v>
      </c>
      <c r="Q146" s="237">
        <v>0</v>
      </c>
      <c r="R146" s="237">
        <f>Q146*H146</f>
        <v>0</v>
      </c>
      <c r="S146" s="237">
        <v>0</v>
      </c>
      <c r="T146" s="238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39" t="s">
        <v>356</v>
      </c>
      <c r="AT146" s="239" t="s">
        <v>351</v>
      </c>
      <c r="AU146" s="239" t="s">
        <v>83</v>
      </c>
      <c r="AY146" s="17" t="s">
        <v>349</v>
      </c>
      <c r="BE146" s="240">
        <f>IF(N146="základní",J146,0)</f>
        <v>0</v>
      </c>
      <c r="BF146" s="240">
        <f>IF(N146="snížená",J146,0)</f>
        <v>0</v>
      </c>
      <c r="BG146" s="240">
        <f>IF(N146="zákl. přenesená",J146,0)</f>
        <v>0</v>
      </c>
      <c r="BH146" s="240">
        <f>IF(N146="sníž. přenesená",J146,0)</f>
        <v>0</v>
      </c>
      <c r="BI146" s="240">
        <f>IF(N146="nulová",J146,0)</f>
        <v>0</v>
      </c>
      <c r="BJ146" s="17" t="s">
        <v>83</v>
      </c>
      <c r="BK146" s="240">
        <f>ROUND(I146*H146,2)</f>
        <v>0</v>
      </c>
      <c r="BL146" s="17" t="s">
        <v>356</v>
      </c>
      <c r="BM146" s="239" t="s">
        <v>525</v>
      </c>
    </row>
    <row r="147" s="2" customFormat="1" ht="16.5" customHeight="1">
      <c r="A147" s="38"/>
      <c r="B147" s="39"/>
      <c r="C147" s="228" t="s">
        <v>159</v>
      </c>
      <c r="D147" s="228" t="s">
        <v>351</v>
      </c>
      <c r="E147" s="229" t="s">
        <v>1987</v>
      </c>
      <c r="F147" s="230" t="s">
        <v>1988</v>
      </c>
      <c r="G147" s="231" t="s">
        <v>422</v>
      </c>
      <c r="H147" s="232">
        <v>200</v>
      </c>
      <c r="I147" s="233"/>
      <c r="J147" s="234">
        <f>ROUND(I147*H147,2)</f>
        <v>0</v>
      </c>
      <c r="K147" s="230" t="s">
        <v>1</v>
      </c>
      <c r="L147" s="44"/>
      <c r="M147" s="235" t="s">
        <v>1</v>
      </c>
      <c r="N147" s="236" t="s">
        <v>41</v>
      </c>
      <c r="O147" s="91"/>
      <c r="P147" s="237">
        <f>O147*H147</f>
        <v>0</v>
      </c>
      <c r="Q147" s="237">
        <v>0</v>
      </c>
      <c r="R147" s="237">
        <f>Q147*H147</f>
        <v>0</v>
      </c>
      <c r="S147" s="237">
        <v>0</v>
      </c>
      <c r="T147" s="238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239" t="s">
        <v>356</v>
      </c>
      <c r="AT147" s="239" t="s">
        <v>351</v>
      </c>
      <c r="AU147" s="239" t="s">
        <v>83</v>
      </c>
      <c r="AY147" s="17" t="s">
        <v>349</v>
      </c>
      <c r="BE147" s="240">
        <f>IF(N147="základní",J147,0)</f>
        <v>0</v>
      </c>
      <c r="BF147" s="240">
        <f>IF(N147="snížená",J147,0)</f>
        <v>0</v>
      </c>
      <c r="BG147" s="240">
        <f>IF(N147="zákl. přenesená",J147,0)</f>
        <v>0</v>
      </c>
      <c r="BH147" s="240">
        <f>IF(N147="sníž. přenesená",J147,0)</f>
        <v>0</v>
      </c>
      <c r="BI147" s="240">
        <f>IF(N147="nulová",J147,0)</f>
        <v>0</v>
      </c>
      <c r="BJ147" s="17" t="s">
        <v>83</v>
      </c>
      <c r="BK147" s="240">
        <f>ROUND(I147*H147,2)</f>
        <v>0</v>
      </c>
      <c r="BL147" s="17" t="s">
        <v>356</v>
      </c>
      <c r="BM147" s="239" t="s">
        <v>536</v>
      </c>
    </row>
    <row r="148" s="2" customFormat="1" ht="33" customHeight="1">
      <c r="A148" s="38"/>
      <c r="B148" s="39"/>
      <c r="C148" s="228" t="s">
        <v>450</v>
      </c>
      <c r="D148" s="228" t="s">
        <v>351</v>
      </c>
      <c r="E148" s="229" t="s">
        <v>1989</v>
      </c>
      <c r="F148" s="230" t="s">
        <v>1990</v>
      </c>
      <c r="G148" s="231" t="s">
        <v>422</v>
      </c>
      <c r="H148" s="232">
        <v>80</v>
      </c>
      <c r="I148" s="233"/>
      <c r="J148" s="234">
        <f>ROUND(I148*H148,2)</f>
        <v>0</v>
      </c>
      <c r="K148" s="230" t="s">
        <v>1</v>
      </c>
      <c r="L148" s="44"/>
      <c r="M148" s="235" t="s">
        <v>1</v>
      </c>
      <c r="N148" s="236" t="s">
        <v>41</v>
      </c>
      <c r="O148" s="91"/>
      <c r="P148" s="237">
        <f>O148*H148</f>
        <v>0</v>
      </c>
      <c r="Q148" s="237">
        <v>0</v>
      </c>
      <c r="R148" s="237">
        <f>Q148*H148</f>
        <v>0</v>
      </c>
      <c r="S148" s="237">
        <v>0</v>
      </c>
      <c r="T148" s="238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39" t="s">
        <v>356</v>
      </c>
      <c r="AT148" s="239" t="s">
        <v>351</v>
      </c>
      <c r="AU148" s="239" t="s">
        <v>83</v>
      </c>
      <c r="AY148" s="17" t="s">
        <v>349</v>
      </c>
      <c r="BE148" s="240">
        <f>IF(N148="základní",J148,0)</f>
        <v>0</v>
      </c>
      <c r="BF148" s="240">
        <f>IF(N148="snížená",J148,0)</f>
        <v>0</v>
      </c>
      <c r="BG148" s="240">
        <f>IF(N148="zákl. přenesená",J148,0)</f>
        <v>0</v>
      </c>
      <c r="BH148" s="240">
        <f>IF(N148="sníž. přenesená",J148,0)</f>
        <v>0</v>
      </c>
      <c r="BI148" s="240">
        <f>IF(N148="nulová",J148,0)</f>
        <v>0</v>
      </c>
      <c r="BJ148" s="17" t="s">
        <v>83</v>
      </c>
      <c r="BK148" s="240">
        <f>ROUND(I148*H148,2)</f>
        <v>0</v>
      </c>
      <c r="BL148" s="17" t="s">
        <v>356</v>
      </c>
      <c r="BM148" s="239" t="s">
        <v>548</v>
      </c>
    </row>
    <row r="149" s="2" customFormat="1" ht="16.5" customHeight="1">
      <c r="A149" s="38"/>
      <c r="B149" s="39"/>
      <c r="C149" s="228" t="s">
        <v>153</v>
      </c>
      <c r="D149" s="228" t="s">
        <v>351</v>
      </c>
      <c r="E149" s="229" t="s">
        <v>1991</v>
      </c>
      <c r="F149" s="230" t="s">
        <v>1992</v>
      </c>
      <c r="G149" s="231" t="s">
        <v>1931</v>
      </c>
      <c r="H149" s="232">
        <v>142</v>
      </c>
      <c r="I149" s="233"/>
      <c r="J149" s="234">
        <f>ROUND(I149*H149,2)</f>
        <v>0</v>
      </c>
      <c r="K149" s="230" t="s">
        <v>1</v>
      </c>
      <c r="L149" s="44"/>
      <c r="M149" s="235" t="s">
        <v>1</v>
      </c>
      <c r="N149" s="236" t="s">
        <v>41</v>
      </c>
      <c r="O149" s="91"/>
      <c r="P149" s="237">
        <f>O149*H149</f>
        <v>0</v>
      </c>
      <c r="Q149" s="237">
        <v>0</v>
      </c>
      <c r="R149" s="237">
        <f>Q149*H149</f>
        <v>0</v>
      </c>
      <c r="S149" s="237">
        <v>0</v>
      </c>
      <c r="T149" s="238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39" t="s">
        <v>356</v>
      </c>
      <c r="AT149" s="239" t="s">
        <v>351</v>
      </c>
      <c r="AU149" s="239" t="s">
        <v>83</v>
      </c>
      <c r="AY149" s="17" t="s">
        <v>349</v>
      </c>
      <c r="BE149" s="240">
        <f>IF(N149="základní",J149,0)</f>
        <v>0</v>
      </c>
      <c r="BF149" s="240">
        <f>IF(N149="snížená",J149,0)</f>
        <v>0</v>
      </c>
      <c r="BG149" s="240">
        <f>IF(N149="zákl. přenesená",J149,0)</f>
        <v>0</v>
      </c>
      <c r="BH149" s="240">
        <f>IF(N149="sníž. přenesená",J149,0)</f>
        <v>0</v>
      </c>
      <c r="BI149" s="240">
        <f>IF(N149="nulová",J149,0)</f>
        <v>0</v>
      </c>
      <c r="BJ149" s="17" t="s">
        <v>83</v>
      </c>
      <c r="BK149" s="240">
        <f>ROUND(I149*H149,2)</f>
        <v>0</v>
      </c>
      <c r="BL149" s="17" t="s">
        <v>356</v>
      </c>
      <c r="BM149" s="239" t="s">
        <v>558</v>
      </c>
    </row>
    <row r="150" s="2" customFormat="1" ht="16.5" customHeight="1">
      <c r="A150" s="38"/>
      <c r="B150" s="39"/>
      <c r="C150" s="228" t="s">
        <v>462</v>
      </c>
      <c r="D150" s="228" t="s">
        <v>351</v>
      </c>
      <c r="E150" s="229" t="s">
        <v>1993</v>
      </c>
      <c r="F150" s="230" t="s">
        <v>1994</v>
      </c>
      <c r="G150" s="231" t="s">
        <v>1931</v>
      </c>
      <c r="H150" s="232">
        <v>50</v>
      </c>
      <c r="I150" s="233"/>
      <c r="J150" s="234">
        <f>ROUND(I150*H150,2)</f>
        <v>0</v>
      </c>
      <c r="K150" s="230" t="s">
        <v>1</v>
      </c>
      <c r="L150" s="44"/>
      <c r="M150" s="235" t="s">
        <v>1</v>
      </c>
      <c r="N150" s="236" t="s">
        <v>41</v>
      </c>
      <c r="O150" s="91"/>
      <c r="P150" s="237">
        <f>O150*H150</f>
        <v>0</v>
      </c>
      <c r="Q150" s="237">
        <v>0</v>
      </c>
      <c r="R150" s="237">
        <f>Q150*H150</f>
        <v>0</v>
      </c>
      <c r="S150" s="237">
        <v>0</v>
      </c>
      <c r="T150" s="238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239" t="s">
        <v>356</v>
      </c>
      <c r="AT150" s="239" t="s">
        <v>351</v>
      </c>
      <c r="AU150" s="239" t="s">
        <v>83</v>
      </c>
      <c r="AY150" s="17" t="s">
        <v>349</v>
      </c>
      <c r="BE150" s="240">
        <f>IF(N150="základní",J150,0)</f>
        <v>0</v>
      </c>
      <c r="BF150" s="240">
        <f>IF(N150="snížená",J150,0)</f>
        <v>0</v>
      </c>
      <c r="BG150" s="240">
        <f>IF(N150="zákl. přenesená",J150,0)</f>
        <v>0</v>
      </c>
      <c r="BH150" s="240">
        <f>IF(N150="sníž. přenesená",J150,0)</f>
        <v>0</v>
      </c>
      <c r="BI150" s="240">
        <f>IF(N150="nulová",J150,0)</f>
        <v>0</v>
      </c>
      <c r="BJ150" s="17" t="s">
        <v>83</v>
      </c>
      <c r="BK150" s="240">
        <f>ROUND(I150*H150,2)</f>
        <v>0</v>
      </c>
      <c r="BL150" s="17" t="s">
        <v>356</v>
      </c>
      <c r="BM150" s="239" t="s">
        <v>567</v>
      </c>
    </row>
    <row r="151" s="2" customFormat="1" ht="16.5" customHeight="1">
      <c r="A151" s="38"/>
      <c r="B151" s="39"/>
      <c r="C151" s="228" t="s">
        <v>7</v>
      </c>
      <c r="D151" s="228" t="s">
        <v>351</v>
      </c>
      <c r="E151" s="229" t="s">
        <v>1995</v>
      </c>
      <c r="F151" s="230" t="s">
        <v>1996</v>
      </c>
      <c r="G151" s="231" t="s">
        <v>1931</v>
      </c>
      <c r="H151" s="232">
        <v>100</v>
      </c>
      <c r="I151" s="233"/>
      <c r="J151" s="234">
        <f>ROUND(I151*H151,2)</f>
        <v>0</v>
      </c>
      <c r="K151" s="230" t="s">
        <v>1</v>
      </c>
      <c r="L151" s="44"/>
      <c r="M151" s="235" t="s">
        <v>1</v>
      </c>
      <c r="N151" s="236" t="s">
        <v>41</v>
      </c>
      <c r="O151" s="91"/>
      <c r="P151" s="237">
        <f>O151*H151</f>
        <v>0</v>
      </c>
      <c r="Q151" s="237">
        <v>0</v>
      </c>
      <c r="R151" s="237">
        <f>Q151*H151</f>
        <v>0</v>
      </c>
      <c r="S151" s="237">
        <v>0</v>
      </c>
      <c r="T151" s="238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39" t="s">
        <v>356</v>
      </c>
      <c r="AT151" s="239" t="s">
        <v>351</v>
      </c>
      <c r="AU151" s="239" t="s">
        <v>83</v>
      </c>
      <c r="AY151" s="17" t="s">
        <v>349</v>
      </c>
      <c r="BE151" s="240">
        <f>IF(N151="základní",J151,0)</f>
        <v>0</v>
      </c>
      <c r="BF151" s="240">
        <f>IF(N151="snížená",J151,0)</f>
        <v>0</v>
      </c>
      <c r="BG151" s="240">
        <f>IF(N151="zákl. přenesená",J151,0)</f>
        <v>0</v>
      </c>
      <c r="BH151" s="240">
        <f>IF(N151="sníž. přenesená",J151,0)</f>
        <v>0</v>
      </c>
      <c r="BI151" s="240">
        <f>IF(N151="nulová",J151,0)</f>
        <v>0</v>
      </c>
      <c r="BJ151" s="17" t="s">
        <v>83</v>
      </c>
      <c r="BK151" s="240">
        <f>ROUND(I151*H151,2)</f>
        <v>0</v>
      </c>
      <c r="BL151" s="17" t="s">
        <v>356</v>
      </c>
      <c r="BM151" s="239" t="s">
        <v>576</v>
      </c>
    </row>
    <row r="152" s="2" customFormat="1" ht="16.5" customHeight="1">
      <c r="A152" s="38"/>
      <c r="B152" s="39"/>
      <c r="C152" s="228" t="s">
        <v>474</v>
      </c>
      <c r="D152" s="228" t="s">
        <v>351</v>
      </c>
      <c r="E152" s="229" t="s">
        <v>1997</v>
      </c>
      <c r="F152" s="230" t="s">
        <v>1998</v>
      </c>
      <c r="G152" s="231" t="s">
        <v>1931</v>
      </c>
      <c r="H152" s="232">
        <v>1</v>
      </c>
      <c r="I152" s="233"/>
      <c r="J152" s="234">
        <f>ROUND(I152*H152,2)</f>
        <v>0</v>
      </c>
      <c r="K152" s="230" t="s">
        <v>1</v>
      </c>
      <c r="L152" s="44"/>
      <c r="M152" s="235" t="s">
        <v>1</v>
      </c>
      <c r="N152" s="236" t="s">
        <v>41</v>
      </c>
      <c r="O152" s="91"/>
      <c r="P152" s="237">
        <f>O152*H152</f>
        <v>0</v>
      </c>
      <c r="Q152" s="237">
        <v>0</v>
      </c>
      <c r="R152" s="237">
        <f>Q152*H152</f>
        <v>0</v>
      </c>
      <c r="S152" s="237">
        <v>0</v>
      </c>
      <c r="T152" s="238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39" t="s">
        <v>356</v>
      </c>
      <c r="AT152" s="239" t="s">
        <v>351</v>
      </c>
      <c r="AU152" s="239" t="s">
        <v>83</v>
      </c>
      <c r="AY152" s="17" t="s">
        <v>349</v>
      </c>
      <c r="BE152" s="240">
        <f>IF(N152="základní",J152,0)</f>
        <v>0</v>
      </c>
      <c r="BF152" s="240">
        <f>IF(N152="snížená",J152,0)</f>
        <v>0</v>
      </c>
      <c r="BG152" s="240">
        <f>IF(N152="zákl. přenesená",J152,0)</f>
        <v>0</v>
      </c>
      <c r="BH152" s="240">
        <f>IF(N152="sníž. přenesená",J152,0)</f>
        <v>0</v>
      </c>
      <c r="BI152" s="240">
        <f>IF(N152="nulová",J152,0)</f>
        <v>0</v>
      </c>
      <c r="BJ152" s="17" t="s">
        <v>83</v>
      </c>
      <c r="BK152" s="240">
        <f>ROUND(I152*H152,2)</f>
        <v>0</v>
      </c>
      <c r="BL152" s="17" t="s">
        <v>356</v>
      </c>
      <c r="BM152" s="239" t="s">
        <v>588</v>
      </c>
    </row>
    <row r="153" s="2" customFormat="1" ht="16.5" customHeight="1">
      <c r="A153" s="38"/>
      <c r="B153" s="39"/>
      <c r="C153" s="228" t="s">
        <v>482</v>
      </c>
      <c r="D153" s="228" t="s">
        <v>351</v>
      </c>
      <c r="E153" s="229" t="s">
        <v>1999</v>
      </c>
      <c r="F153" s="230" t="s">
        <v>2000</v>
      </c>
      <c r="G153" s="231" t="s">
        <v>1931</v>
      </c>
      <c r="H153" s="232">
        <v>24</v>
      </c>
      <c r="I153" s="233"/>
      <c r="J153" s="234">
        <f>ROUND(I153*H153,2)</f>
        <v>0</v>
      </c>
      <c r="K153" s="230" t="s">
        <v>1</v>
      </c>
      <c r="L153" s="44"/>
      <c r="M153" s="235" t="s">
        <v>1</v>
      </c>
      <c r="N153" s="236" t="s">
        <v>41</v>
      </c>
      <c r="O153" s="91"/>
      <c r="P153" s="237">
        <f>O153*H153</f>
        <v>0</v>
      </c>
      <c r="Q153" s="237">
        <v>0</v>
      </c>
      <c r="R153" s="237">
        <f>Q153*H153</f>
        <v>0</v>
      </c>
      <c r="S153" s="237">
        <v>0</v>
      </c>
      <c r="T153" s="238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239" t="s">
        <v>356</v>
      </c>
      <c r="AT153" s="239" t="s">
        <v>351</v>
      </c>
      <c r="AU153" s="239" t="s">
        <v>83</v>
      </c>
      <c r="AY153" s="17" t="s">
        <v>349</v>
      </c>
      <c r="BE153" s="240">
        <f>IF(N153="základní",J153,0)</f>
        <v>0</v>
      </c>
      <c r="BF153" s="240">
        <f>IF(N153="snížená",J153,0)</f>
        <v>0</v>
      </c>
      <c r="BG153" s="240">
        <f>IF(N153="zákl. přenesená",J153,0)</f>
        <v>0</v>
      </c>
      <c r="BH153" s="240">
        <f>IF(N153="sníž. přenesená",J153,0)</f>
        <v>0</v>
      </c>
      <c r="BI153" s="240">
        <f>IF(N153="nulová",J153,0)</f>
        <v>0</v>
      </c>
      <c r="BJ153" s="17" t="s">
        <v>83</v>
      </c>
      <c r="BK153" s="240">
        <f>ROUND(I153*H153,2)</f>
        <v>0</v>
      </c>
      <c r="BL153" s="17" t="s">
        <v>356</v>
      </c>
      <c r="BM153" s="239" t="s">
        <v>596</v>
      </c>
    </row>
    <row r="154" s="2" customFormat="1" ht="16.5" customHeight="1">
      <c r="A154" s="38"/>
      <c r="B154" s="39"/>
      <c r="C154" s="228" t="s">
        <v>487</v>
      </c>
      <c r="D154" s="228" t="s">
        <v>351</v>
      </c>
      <c r="E154" s="229" t="s">
        <v>2001</v>
      </c>
      <c r="F154" s="230" t="s">
        <v>2002</v>
      </c>
      <c r="G154" s="231" t="s">
        <v>1931</v>
      </c>
      <c r="H154" s="232">
        <v>3</v>
      </c>
      <c r="I154" s="233"/>
      <c r="J154" s="234">
        <f>ROUND(I154*H154,2)</f>
        <v>0</v>
      </c>
      <c r="K154" s="230" t="s">
        <v>1</v>
      </c>
      <c r="L154" s="44"/>
      <c r="M154" s="235" t="s">
        <v>1</v>
      </c>
      <c r="N154" s="236" t="s">
        <v>41</v>
      </c>
      <c r="O154" s="91"/>
      <c r="P154" s="237">
        <f>O154*H154</f>
        <v>0</v>
      </c>
      <c r="Q154" s="237">
        <v>0</v>
      </c>
      <c r="R154" s="237">
        <f>Q154*H154</f>
        <v>0</v>
      </c>
      <c r="S154" s="237">
        <v>0</v>
      </c>
      <c r="T154" s="238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39" t="s">
        <v>356</v>
      </c>
      <c r="AT154" s="239" t="s">
        <v>351</v>
      </c>
      <c r="AU154" s="239" t="s">
        <v>83</v>
      </c>
      <c r="AY154" s="17" t="s">
        <v>349</v>
      </c>
      <c r="BE154" s="240">
        <f>IF(N154="základní",J154,0)</f>
        <v>0</v>
      </c>
      <c r="BF154" s="240">
        <f>IF(N154="snížená",J154,0)</f>
        <v>0</v>
      </c>
      <c r="BG154" s="240">
        <f>IF(N154="zákl. přenesená",J154,0)</f>
        <v>0</v>
      </c>
      <c r="BH154" s="240">
        <f>IF(N154="sníž. přenesená",J154,0)</f>
        <v>0</v>
      </c>
      <c r="BI154" s="240">
        <f>IF(N154="nulová",J154,0)</f>
        <v>0</v>
      </c>
      <c r="BJ154" s="17" t="s">
        <v>83</v>
      </c>
      <c r="BK154" s="240">
        <f>ROUND(I154*H154,2)</f>
        <v>0</v>
      </c>
      <c r="BL154" s="17" t="s">
        <v>356</v>
      </c>
      <c r="BM154" s="239" t="s">
        <v>604</v>
      </c>
    </row>
    <row r="155" s="2" customFormat="1" ht="16.5" customHeight="1">
      <c r="A155" s="38"/>
      <c r="B155" s="39"/>
      <c r="C155" s="228" t="s">
        <v>493</v>
      </c>
      <c r="D155" s="228" t="s">
        <v>351</v>
      </c>
      <c r="E155" s="229" t="s">
        <v>2003</v>
      </c>
      <c r="F155" s="230" t="s">
        <v>2004</v>
      </c>
      <c r="G155" s="231" t="s">
        <v>1931</v>
      </c>
      <c r="H155" s="232">
        <v>16</v>
      </c>
      <c r="I155" s="233"/>
      <c r="J155" s="234">
        <f>ROUND(I155*H155,2)</f>
        <v>0</v>
      </c>
      <c r="K155" s="230" t="s">
        <v>1</v>
      </c>
      <c r="L155" s="44"/>
      <c r="M155" s="235" t="s">
        <v>1</v>
      </c>
      <c r="N155" s="236" t="s">
        <v>41</v>
      </c>
      <c r="O155" s="91"/>
      <c r="P155" s="237">
        <f>O155*H155</f>
        <v>0</v>
      </c>
      <c r="Q155" s="237">
        <v>0</v>
      </c>
      <c r="R155" s="237">
        <f>Q155*H155</f>
        <v>0</v>
      </c>
      <c r="S155" s="237">
        <v>0</v>
      </c>
      <c r="T155" s="238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39" t="s">
        <v>356</v>
      </c>
      <c r="AT155" s="239" t="s">
        <v>351</v>
      </c>
      <c r="AU155" s="239" t="s">
        <v>83</v>
      </c>
      <c r="AY155" s="17" t="s">
        <v>349</v>
      </c>
      <c r="BE155" s="240">
        <f>IF(N155="základní",J155,0)</f>
        <v>0</v>
      </c>
      <c r="BF155" s="240">
        <f>IF(N155="snížená",J155,0)</f>
        <v>0</v>
      </c>
      <c r="BG155" s="240">
        <f>IF(N155="zákl. přenesená",J155,0)</f>
        <v>0</v>
      </c>
      <c r="BH155" s="240">
        <f>IF(N155="sníž. přenesená",J155,0)</f>
        <v>0</v>
      </c>
      <c r="BI155" s="240">
        <f>IF(N155="nulová",J155,0)</f>
        <v>0</v>
      </c>
      <c r="BJ155" s="17" t="s">
        <v>83</v>
      </c>
      <c r="BK155" s="240">
        <f>ROUND(I155*H155,2)</f>
        <v>0</v>
      </c>
      <c r="BL155" s="17" t="s">
        <v>356</v>
      </c>
      <c r="BM155" s="239" t="s">
        <v>615</v>
      </c>
    </row>
    <row r="156" s="2" customFormat="1" ht="16.5" customHeight="1">
      <c r="A156" s="38"/>
      <c r="B156" s="39"/>
      <c r="C156" s="228" t="s">
        <v>499</v>
      </c>
      <c r="D156" s="228" t="s">
        <v>351</v>
      </c>
      <c r="E156" s="229" t="s">
        <v>2005</v>
      </c>
      <c r="F156" s="230" t="s">
        <v>2006</v>
      </c>
      <c r="G156" s="231" t="s">
        <v>1931</v>
      </c>
      <c r="H156" s="232">
        <v>4</v>
      </c>
      <c r="I156" s="233"/>
      <c r="J156" s="234">
        <f>ROUND(I156*H156,2)</f>
        <v>0</v>
      </c>
      <c r="K156" s="230" t="s">
        <v>1</v>
      </c>
      <c r="L156" s="44"/>
      <c r="M156" s="235" t="s">
        <v>1</v>
      </c>
      <c r="N156" s="236" t="s">
        <v>41</v>
      </c>
      <c r="O156" s="91"/>
      <c r="P156" s="237">
        <f>O156*H156</f>
        <v>0</v>
      </c>
      <c r="Q156" s="237">
        <v>0</v>
      </c>
      <c r="R156" s="237">
        <f>Q156*H156</f>
        <v>0</v>
      </c>
      <c r="S156" s="237">
        <v>0</v>
      </c>
      <c r="T156" s="238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239" t="s">
        <v>356</v>
      </c>
      <c r="AT156" s="239" t="s">
        <v>351</v>
      </c>
      <c r="AU156" s="239" t="s">
        <v>83</v>
      </c>
      <c r="AY156" s="17" t="s">
        <v>349</v>
      </c>
      <c r="BE156" s="240">
        <f>IF(N156="základní",J156,0)</f>
        <v>0</v>
      </c>
      <c r="BF156" s="240">
        <f>IF(N156="snížená",J156,0)</f>
        <v>0</v>
      </c>
      <c r="BG156" s="240">
        <f>IF(N156="zákl. přenesená",J156,0)</f>
        <v>0</v>
      </c>
      <c r="BH156" s="240">
        <f>IF(N156="sníž. přenesená",J156,0)</f>
        <v>0</v>
      </c>
      <c r="BI156" s="240">
        <f>IF(N156="nulová",J156,0)</f>
        <v>0</v>
      </c>
      <c r="BJ156" s="17" t="s">
        <v>83</v>
      </c>
      <c r="BK156" s="240">
        <f>ROUND(I156*H156,2)</f>
        <v>0</v>
      </c>
      <c r="BL156" s="17" t="s">
        <v>356</v>
      </c>
      <c r="BM156" s="239" t="s">
        <v>628</v>
      </c>
    </row>
    <row r="157" s="2" customFormat="1" ht="16.5" customHeight="1">
      <c r="A157" s="38"/>
      <c r="B157" s="39"/>
      <c r="C157" s="228" t="s">
        <v>259</v>
      </c>
      <c r="D157" s="228" t="s">
        <v>351</v>
      </c>
      <c r="E157" s="229" t="s">
        <v>2007</v>
      </c>
      <c r="F157" s="230" t="s">
        <v>2008</v>
      </c>
      <c r="G157" s="231" t="s">
        <v>1931</v>
      </c>
      <c r="H157" s="232">
        <v>15</v>
      </c>
      <c r="I157" s="233"/>
      <c r="J157" s="234">
        <f>ROUND(I157*H157,2)</f>
        <v>0</v>
      </c>
      <c r="K157" s="230" t="s">
        <v>1</v>
      </c>
      <c r="L157" s="44"/>
      <c r="M157" s="235" t="s">
        <v>1</v>
      </c>
      <c r="N157" s="236" t="s">
        <v>41</v>
      </c>
      <c r="O157" s="91"/>
      <c r="P157" s="237">
        <f>O157*H157</f>
        <v>0</v>
      </c>
      <c r="Q157" s="237">
        <v>0</v>
      </c>
      <c r="R157" s="237">
        <f>Q157*H157</f>
        <v>0</v>
      </c>
      <c r="S157" s="237">
        <v>0</v>
      </c>
      <c r="T157" s="238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39" t="s">
        <v>356</v>
      </c>
      <c r="AT157" s="239" t="s">
        <v>351</v>
      </c>
      <c r="AU157" s="239" t="s">
        <v>83</v>
      </c>
      <c r="AY157" s="17" t="s">
        <v>349</v>
      </c>
      <c r="BE157" s="240">
        <f>IF(N157="základní",J157,0)</f>
        <v>0</v>
      </c>
      <c r="BF157" s="240">
        <f>IF(N157="snížená",J157,0)</f>
        <v>0</v>
      </c>
      <c r="BG157" s="240">
        <f>IF(N157="zákl. přenesená",J157,0)</f>
        <v>0</v>
      </c>
      <c r="BH157" s="240">
        <f>IF(N157="sníž. přenesená",J157,0)</f>
        <v>0</v>
      </c>
      <c r="BI157" s="240">
        <f>IF(N157="nulová",J157,0)</f>
        <v>0</v>
      </c>
      <c r="BJ157" s="17" t="s">
        <v>83</v>
      </c>
      <c r="BK157" s="240">
        <f>ROUND(I157*H157,2)</f>
        <v>0</v>
      </c>
      <c r="BL157" s="17" t="s">
        <v>356</v>
      </c>
      <c r="BM157" s="239" t="s">
        <v>637</v>
      </c>
    </row>
    <row r="158" s="2" customFormat="1" ht="16.5" customHeight="1">
      <c r="A158" s="38"/>
      <c r="B158" s="39"/>
      <c r="C158" s="228" t="s">
        <v>508</v>
      </c>
      <c r="D158" s="228" t="s">
        <v>351</v>
      </c>
      <c r="E158" s="229" t="s">
        <v>2009</v>
      </c>
      <c r="F158" s="230" t="s">
        <v>2010</v>
      </c>
      <c r="G158" s="231" t="s">
        <v>1931</v>
      </c>
      <c r="H158" s="232">
        <v>21</v>
      </c>
      <c r="I158" s="233"/>
      <c r="J158" s="234">
        <f>ROUND(I158*H158,2)</f>
        <v>0</v>
      </c>
      <c r="K158" s="230" t="s">
        <v>1</v>
      </c>
      <c r="L158" s="44"/>
      <c r="M158" s="235" t="s">
        <v>1</v>
      </c>
      <c r="N158" s="236" t="s">
        <v>41</v>
      </c>
      <c r="O158" s="91"/>
      <c r="P158" s="237">
        <f>O158*H158</f>
        <v>0</v>
      </c>
      <c r="Q158" s="237">
        <v>0</v>
      </c>
      <c r="R158" s="237">
        <f>Q158*H158</f>
        <v>0</v>
      </c>
      <c r="S158" s="237">
        <v>0</v>
      </c>
      <c r="T158" s="238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39" t="s">
        <v>356</v>
      </c>
      <c r="AT158" s="239" t="s">
        <v>351</v>
      </c>
      <c r="AU158" s="239" t="s">
        <v>83</v>
      </c>
      <c r="AY158" s="17" t="s">
        <v>349</v>
      </c>
      <c r="BE158" s="240">
        <f>IF(N158="základní",J158,0)</f>
        <v>0</v>
      </c>
      <c r="BF158" s="240">
        <f>IF(N158="snížená",J158,0)</f>
        <v>0</v>
      </c>
      <c r="BG158" s="240">
        <f>IF(N158="zákl. přenesená",J158,0)</f>
        <v>0</v>
      </c>
      <c r="BH158" s="240">
        <f>IF(N158="sníž. přenesená",J158,0)</f>
        <v>0</v>
      </c>
      <c r="BI158" s="240">
        <f>IF(N158="nulová",J158,0)</f>
        <v>0</v>
      </c>
      <c r="BJ158" s="17" t="s">
        <v>83</v>
      </c>
      <c r="BK158" s="240">
        <f>ROUND(I158*H158,2)</f>
        <v>0</v>
      </c>
      <c r="BL158" s="17" t="s">
        <v>356</v>
      </c>
      <c r="BM158" s="239" t="s">
        <v>648</v>
      </c>
    </row>
    <row r="159" s="2" customFormat="1" ht="16.5" customHeight="1">
      <c r="A159" s="38"/>
      <c r="B159" s="39"/>
      <c r="C159" s="228" t="s">
        <v>512</v>
      </c>
      <c r="D159" s="228" t="s">
        <v>351</v>
      </c>
      <c r="E159" s="229" t="s">
        <v>2011</v>
      </c>
      <c r="F159" s="230" t="s">
        <v>2012</v>
      </c>
      <c r="G159" s="231" t="s">
        <v>1931</v>
      </c>
      <c r="H159" s="232">
        <v>3</v>
      </c>
      <c r="I159" s="233"/>
      <c r="J159" s="234">
        <f>ROUND(I159*H159,2)</f>
        <v>0</v>
      </c>
      <c r="K159" s="230" t="s">
        <v>1</v>
      </c>
      <c r="L159" s="44"/>
      <c r="M159" s="235" t="s">
        <v>1</v>
      </c>
      <c r="N159" s="236" t="s">
        <v>41</v>
      </c>
      <c r="O159" s="91"/>
      <c r="P159" s="237">
        <f>O159*H159</f>
        <v>0</v>
      </c>
      <c r="Q159" s="237">
        <v>0</v>
      </c>
      <c r="R159" s="237">
        <f>Q159*H159</f>
        <v>0</v>
      </c>
      <c r="S159" s="237">
        <v>0</v>
      </c>
      <c r="T159" s="238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239" t="s">
        <v>356</v>
      </c>
      <c r="AT159" s="239" t="s">
        <v>351</v>
      </c>
      <c r="AU159" s="239" t="s">
        <v>83</v>
      </c>
      <c r="AY159" s="17" t="s">
        <v>349</v>
      </c>
      <c r="BE159" s="240">
        <f>IF(N159="základní",J159,0)</f>
        <v>0</v>
      </c>
      <c r="BF159" s="240">
        <f>IF(N159="snížená",J159,0)</f>
        <v>0</v>
      </c>
      <c r="BG159" s="240">
        <f>IF(N159="zákl. přenesená",J159,0)</f>
        <v>0</v>
      </c>
      <c r="BH159" s="240">
        <f>IF(N159="sníž. přenesená",J159,0)</f>
        <v>0</v>
      </c>
      <c r="BI159" s="240">
        <f>IF(N159="nulová",J159,0)</f>
        <v>0</v>
      </c>
      <c r="BJ159" s="17" t="s">
        <v>83</v>
      </c>
      <c r="BK159" s="240">
        <f>ROUND(I159*H159,2)</f>
        <v>0</v>
      </c>
      <c r="BL159" s="17" t="s">
        <v>356</v>
      </c>
      <c r="BM159" s="239" t="s">
        <v>658</v>
      </c>
    </row>
    <row r="160" s="2" customFormat="1" ht="21.75" customHeight="1">
      <c r="A160" s="38"/>
      <c r="B160" s="39"/>
      <c r="C160" s="228" t="s">
        <v>517</v>
      </c>
      <c r="D160" s="228" t="s">
        <v>351</v>
      </c>
      <c r="E160" s="229" t="s">
        <v>2013</v>
      </c>
      <c r="F160" s="230" t="s">
        <v>2014</v>
      </c>
      <c r="G160" s="231" t="s">
        <v>1931</v>
      </c>
      <c r="H160" s="232">
        <v>52</v>
      </c>
      <c r="I160" s="233"/>
      <c r="J160" s="234">
        <f>ROUND(I160*H160,2)</f>
        <v>0</v>
      </c>
      <c r="K160" s="230" t="s">
        <v>1</v>
      </c>
      <c r="L160" s="44"/>
      <c r="M160" s="235" t="s">
        <v>1</v>
      </c>
      <c r="N160" s="236" t="s">
        <v>41</v>
      </c>
      <c r="O160" s="91"/>
      <c r="P160" s="237">
        <f>O160*H160</f>
        <v>0</v>
      </c>
      <c r="Q160" s="237">
        <v>0</v>
      </c>
      <c r="R160" s="237">
        <f>Q160*H160</f>
        <v>0</v>
      </c>
      <c r="S160" s="237">
        <v>0</v>
      </c>
      <c r="T160" s="238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39" t="s">
        <v>356</v>
      </c>
      <c r="AT160" s="239" t="s">
        <v>351</v>
      </c>
      <c r="AU160" s="239" t="s">
        <v>83</v>
      </c>
      <c r="AY160" s="17" t="s">
        <v>349</v>
      </c>
      <c r="BE160" s="240">
        <f>IF(N160="základní",J160,0)</f>
        <v>0</v>
      </c>
      <c r="BF160" s="240">
        <f>IF(N160="snížená",J160,0)</f>
        <v>0</v>
      </c>
      <c r="BG160" s="240">
        <f>IF(N160="zákl. přenesená",J160,0)</f>
        <v>0</v>
      </c>
      <c r="BH160" s="240">
        <f>IF(N160="sníž. přenesená",J160,0)</f>
        <v>0</v>
      </c>
      <c r="BI160" s="240">
        <f>IF(N160="nulová",J160,0)</f>
        <v>0</v>
      </c>
      <c r="BJ160" s="17" t="s">
        <v>83</v>
      </c>
      <c r="BK160" s="240">
        <f>ROUND(I160*H160,2)</f>
        <v>0</v>
      </c>
      <c r="BL160" s="17" t="s">
        <v>356</v>
      </c>
      <c r="BM160" s="239" t="s">
        <v>670</v>
      </c>
    </row>
    <row r="161" s="2" customFormat="1" ht="24.15" customHeight="1">
      <c r="A161" s="38"/>
      <c r="B161" s="39"/>
      <c r="C161" s="228" t="s">
        <v>521</v>
      </c>
      <c r="D161" s="228" t="s">
        <v>351</v>
      </c>
      <c r="E161" s="229" t="s">
        <v>2015</v>
      </c>
      <c r="F161" s="230" t="s">
        <v>2016</v>
      </c>
      <c r="G161" s="231" t="s">
        <v>1931</v>
      </c>
      <c r="H161" s="232">
        <v>4</v>
      </c>
      <c r="I161" s="233"/>
      <c r="J161" s="234">
        <f>ROUND(I161*H161,2)</f>
        <v>0</v>
      </c>
      <c r="K161" s="230" t="s">
        <v>1</v>
      </c>
      <c r="L161" s="44"/>
      <c r="M161" s="235" t="s">
        <v>1</v>
      </c>
      <c r="N161" s="236" t="s">
        <v>41</v>
      </c>
      <c r="O161" s="91"/>
      <c r="P161" s="237">
        <f>O161*H161</f>
        <v>0</v>
      </c>
      <c r="Q161" s="237">
        <v>0</v>
      </c>
      <c r="R161" s="237">
        <f>Q161*H161</f>
        <v>0</v>
      </c>
      <c r="S161" s="237">
        <v>0</v>
      </c>
      <c r="T161" s="238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39" t="s">
        <v>356</v>
      </c>
      <c r="AT161" s="239" t="s">
        <v>351</v>
      </c>
      <c r="AU161" s="239" t="s">
        <v>83</v>
      </c>
      <c r="AY161" s="17" t="s">
        <v>349</v>
      </c>
      <c r="BE161" s="240">
        <f>IF(N161="základní",J161,0)</f>
        <v>0</v>
      </c>
      <c r="BF161" s="240">
        <f>IF(N161="snížená",J161,0)</f>
        <v>0</v>
      </c>
      <c r="BG161" s="240">
        <f>IF(N161="zákl. přenesená",J161,0)</f>
        <v>0</v>
      </c>
      <c r="BH161" s="240">
        <f>IF(N161="sníž. přenesená",J161,0)</f>
        <v>0</v>
      </c>
      <c r="BI161" s="240">
        <f>IF(N161="nulová",J161,0)</f>
        <v>0</v>
      </c>
      <c r="BJ161" s="17" t="s">
        <v>83</v>
      </c>
      <c r="BK161" s="240">
        <f>ROUND(I161*H161,2)</f>
        <v>0</v>
      </c>
      <c r="BL161" s="17" t="s">
        <v>356</v>
      </c>
      <c r="BM161" s="239" t="s">
        <v>678</v>
      </c>
    </row>
    <row r="162" s="2" customFormat="1" ht="44.25" customHeight="1">
      <c r="A162" s="38"/>
      <c r="B162" s="39"/>
      <c r="C162" s="228" t="s">
        <v>525</v>
      </c>
      <c r="D162" s="228" t="s">
        <v>351</v>
      </c>
      <c r="E162" s="229" t="s">
        <v>2017</v>
      </c>
      <c r="F162" s="230" t="s">
        <v>2018</v>
      </c>
      <c r="G162" s="231" t="s">
        <v>1931</v>
      </c>
      <c r="H162" s="232">
        <v>2</v>
      </c>
      <c r="I162" s="233"/>
      <c r="J162" s="234">
        <f>ROUND(I162*H162,2)</f>
        <v>0</v>
      </c>
      <c r="K162" s="230" t="s">
        <v>1</v>
      </c>
      <c r="L162" s="44"/>
      <c r="M162" s="235" t="s">
        <v>1</v>
      </c>
      <c r="N162" s="236" t="s">
        <v>41</v>
      </c>
      <c r="O162" s="91"/>
      <c r="P162" s="237">
        <f>O162*H162</f>
        <v>0</v>
      </c>
      <c r="Q162" s="237">
        <v>0</v>
      </c>
      <c r="R162" s="237">
        <f>Q162*H162</f>
        <v>0</v>
      </c>
      <c r="S162" s="237">
        <v>0</v>
      </c>
      <c r="T162" s="238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239" t="s">
        <v>356</v>
      </c>
      <c r="AT162" s="239" t="s">
        <v>351</v>
      </c>
      <c r="AU162" s="239" t="s">
        <v>83</v>
      </c>
      <c r="AY162" s="17" t="s">
        <v>349</v>
      </c>
      <c r="BE162" s="240">
        <f>IF(N162="základní",J162,0)</f>
        <v>0</v>
      </c>
      <c r="BF162" s="240">
        <f>IF(N162="snížená",J162,0)</f>
        <v>0</v>
      </c>
      <c r="BG162" s="240">
        <f>IF(N162="zákl. přenesená",J162,0)</f>
        <v>0</v>
      </c>
      <c r="BH162" s="240">
        <f>IF(N162="sníž. přenesená",J162,0)</f>
        <v>0</v>
      </c>
      <c r="BI162" s="240">
        <f>IF(N162="nulová",J162,0)</f>
        <v>0</v>
      </c>
      <c r="BJ162" s="17" t="s">
        <v>83</v>
      </c>
      <c r="BK162" s="240">
        <f>ROUND(I162*H162,2)</f>
        <v>0</v>
      </c>
      <c r="BL162" s="17" t="s">
        <v>356</v>
      </c>
      <c r="BM162" s="239" t="s">
        <v>686</v>
      </c>
    </row>
    <row r="163" s="2" customFormat="1" ht="16.5" customHeight="1">
      <c r="A163" s="38"/>
      <c r="B163" s="39"/>
      <c r="C163" s="228" t="s">
        <v>531</v>
      </c>
      <c r="D163" s="228" t="s">
        <v>351</v>
      </c>
      <c r="E163" s="229" t="s">
        <v>2019</v>
      </c>
      <c r="F163" s="230" t="s">
        <v>2020</v>
      </c>
      <c r="G163" s="231" t="s">
        <v>1931</v>
      </c>
      <c r="H163" s="232">
        <v>4</v>
      </c>
      <c r="I163" s="233"/>
      <c r="J163" s="234">
        <f>ROUND(I163*H163,2)</f>
        <v>0</v>
      </c>
      <c r="K163" s="230" t="s">
        <v>1</v>
      </c>
      <c r="L163" s="44"/>
      <c r="M163" s="235" t="s">
        <v>1</v>
      </c>
      <c r="N163" s="236" t="s">
        <v>41</v>
      </c>
      <c r="O163" s="91"/>
      <c r="P163" s="237">
        <f>O163*H163</f>
        <v>0</v>
      </c>
      <c r="Q163" s="237">
        <v>0</v>
      </c>
      <c r="R163" s="237">
        <f>Q163*H163</f>
        <v>0</v>
      </c>
      <c r="S163" s="237">
        <v>0</v>
      </c>
      <c r="T163" s="238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39" t="s">
        <v>356</v>
      </c>
      <c r="AT163" s="239" t="s">
        <v>351</v>
      </c>
      <c r="AU163" s="239" t="s">
        <v>83</v>
      </c>
      <c r="AY163" s="17" t="s">
        <v>349</v>
      </c>
      <c r="BE163" s="240">
        <f>IF(N163="základní",J163,0)</f>
        <v>0</v>
      </c>
      <c r="BF163" s="240">
        <f>IF(N163="snížená",J163,0)</f>
        <v>0</v>
      </c>
      <c r="BG163" s="240">
        <f>IF(N163="zákl. přenesená",J163,0)</f>
        <v>0</v>
      </c>
      <c r="BH163" s="240">
        <f>IF(N163="sníž. přenesená",J163,0)</f>
        <v>0</v>
      </c>
      <c r="BI163" s="240">
        <f>IF(N163="nulová",J163,0)</f>
        <v>0</v>
      </c>
      <c r="BJ163" s="17" t="s">
        <v>83</v>
      </c>
      <c r="BK163" s="240">
        <f>ROUND(I163*H163,2)</f>
        <v>0</v>
      </c>
      <c r="BL163" s="17" t="s">
        <v>356</v>
      </c>
      <c r="BM163" s="239" t="s">
        <v>697</v>
      </c>
    </row>
    <row r="164" s="2" customFormat="1" ht="16.5" customHeight="1">
      <c r="A164" s="38"/>
      <c r="B164" s="39"/>
      <c r="C164" s="228" t="s">
        <v>536</v>
      </c>
      <c r="D164" s="228" t="s">
        <v>351</v>
      </c>
      <c r="E164" s="229" t="s">
        <v>2021</v>
      </c>
      <c r="F164" s="230" t="s">
        <v>2022</v>
      </c>
      <c r="G164" s="231" t="s">
        <v>1931</v>
      </c>
      <c r="H164" s="232">
        <v>1</v>
      </c>
      <c r="I164" s="233"/>
      <c r="J164" s="234">
        <f>ROUND(I164*H164,2)</f>
        <v>0</v>
      </c>
      <c r="K164" s="230" t="s">
        <v>1</v>
      </c>
      <c r="L164" s="44"/>
      <c r="M164" s="235" t="s">
        <v>1</v>
      </c>
      <c r="N164" s="236" t="s">
        <v>41</v>
      </c>
      <c r="O164" s="91"/>
      <c r="P164" s="237">
        <f>O164*H164</f>
        <v>0</v>
      </c>
      <c r="Q164" s="237">
        <v>0</v>
      </c>
      <c r="R164" s="237">
        <f>Q164*H164</f>
        <v>0</v>
      </c>
      <c r="S164" s="237">
        <v>0</v>
      </c>
      <c r="T164" s="238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39" t="s">
        <v>356</v>
      </c>
      <c r="AT164" s="239" t="s">
        <v>351</v>
      </c>
      <c r="AU164" s="239" t="s">
        <v>83</v>
      </c>
      <c r="AY164" s="17" t="s">
        <v>349</v>
      </c>
      <c r="BE164" s="240">
        <f>IF(N164="základní",J164,0)</f>
        <v>0</v>
      </c>
      <c r="BF164" s="240">
        <f>IF(N164="snížená",J164,0)</f>
        <v>0</v>
      </c>
      <c r="BG164" s="240">
        <f>IF(N164="zákl. přenesená",J164,0)</f>
        <v>0</v>
      </c>
      <c r="BH164" s="240">
        <f>IF(N164="sníž. přenesená",J164,0)</f>
        <v>0</v>
      </c>
      <c r="BI164" s="240">
        <f>IF(N164="nulová",J164,0)</f>
        <v>0</v>
      </c>
      <c r="BJ164" s="17" t="s">
        <v>83</v>
      </c>
      <c r="BK164" s="240">
        <f>ROUND(I164*H164,2)</f>
        <v>0</v>
      </c>
      <c r="BL164" s="17" t="s">
        <v>356</v>
      </c>
      <c r="BM164" s="239" t="s">
        <v>712</v>
      </c>
    </row>
    <row r="165" s="2" customFormat="1" ht="16.5" customHeight="1">
      <c r="A165" s="38"/>
      <c r="B165" s="39"/>
      <c r="C165" s="228" t="s">
        <v>543</v>
      </c>
      <c r="D165" s="228" t="s">
        <v>351</v>
      </c>
      <c r="E165" s="229" t="s">
        <v>2023</v>
      </c>
      <c r="F165" s="230" t="s">
        <v>2024</v>
      </c>
      <c r="G165" s="231" t="s">
        <v>1931</v>
      </c>
      <c r="H165" s="232">
        <v>10</v>
      </c>
      <c r="I165" s="233"/>
      <c r="J165" s="234">
        <f>ROUND(I165*H165,2)</f>
        <v>0</v>
      </c>
      <c r="K165" s="230" t="s">
        <v>1</v>
      </c>
      <c r="L165" s="44"/>
      <c r="M165" s="235" t="s">
        <v>1</v>
      </c>
      <c r="N165" s="236" t="s">
        <v>41</v>
      </c>
      <c r="O165" s="91"/>
      <c r="P165" s="237">
        <f>O165*H165</f>
        <v>0</v>
      </c>
      <c r="Q165" s="237">
        <v>0</v>
      </c>
      <c r="R165" s="237">
        <f>Q165*H165</f>
        <v>0</v>
      </c>
      <c r="S165" s="237">
        <v>0</v>
      </c>
      <c r="T165" s="238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39" t="s">
        <v>356</v>
      </c>
      <c r="AT165" s="239" t="s">
        <v>351</v>
      </c>
      <c r="AU165" s="239" t="s">
        <v>83</v>
      </c>
      <c r="AY165" s="17" t="s">
        <v>349</v>
      </c>
      <c r="BE165" s="240">
        <f>IF(N165="základní",J165,0)</f>
        <v>0</v>
      </c>
      <c r="BF165" s="240">
        <f>IF(N165="snížená",J165,0)</f>
        <v>0</v>
      </c>
      <c r="BG165" s="240">
        <f>IF(N165="zákl. přenesená",J165,0)</f>
        <v>0</v>
      </c>
      <c r="BH165" s="240">
        <f>IF(N165="sníž. přenesená",J165,0)</f>
        <v>0</v>
      </c>
      <c r="BI165" s="240">
        <f>IF(N165="nulová",J165,0)</f>
        <v>0</v>
      </c>
      <c r="BJ165" s="17" t="s">
        <v>83</v>
      </c>
      <c r="BK165" s="240">
        <f>ROUND(I165*H165,2)</f>
        <v>0</v>
      </c>
      <c r="BL165" s="17" t="s">
        <v>356</v>
      </c>
      <c r="BM165" s="239" t="s">
        <v>720</v>
      </c>
    </row>
    <row r="166" s="2" customFormat="1" ht="21.75" customHeight="1">
      <c r="A166" s="38"/>
      <c r="B166" s="39"/>
      <c r="C166" s="228" t="s">
        <v>548</v>
      </c>
      <c r="D166" s="228" t="s">
        <v>351</v>
      </c>
      <c r="E166" s="229" t="s">
        <v>2025</v>
      </c>
      <c r="F166" s="230" t="s">
        <v>2026</v>
      </c>
      <c r="G166" s="231" t="s">
        <v>1931</v>
      </c>
      <c r="H166" s="232">
        <v>4</v>
      </c>
      <c r="I166" s="233"/>
      <c r="J166" s="234">
        <f>ROUND(I166*H166,2)</f>
        <v>0</v>
      </c>
      <c r="K166" s="230" t="s">
        <v>1</v>
      </c>
      <c r="L166" s="44"/>
      <c r="M166" s="235" t="s">
        <v>1</v>
      </c>
      <c r="N166" s="236" t="s">
        <v>41</v>
      </c>
      <c r="O166" s="91"/>
      <c r="P166" s="237">
        <f>O166*H166</f>
        <v>0</v>
      </c>
      <c r="Q166" s="237">
        <v>0</v>
      </c>
      <c r="R166" s="237">
        <f>Q166*H166</f>
        <v>0</v>
      </c>
      <c r="S166" s="237">
        <v>0</v>
      </c>
      <c r="T166" s="238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39" t="s">
        <v>356</v>
      </c>
      <c r="AT166" s="239" t="s">
        <v>351</v>
      </c>
      <c r="AU166" s="239" t="s">
        <v>83</v>
      </c>
      <c r="AY166" s="17" t="s">
        <v>349</v>
      </c>
      <c r="BE166" s="240">
        <f>IF(N166="základní",J166,0)</f>
        <v>0</v>
      </c>
      <c r="BF166" s="240">
        <f>IF(N166="snížená",J166,0)</f>
        <v>0</v>
      </c>
      <c r="BG166" s="240">
        <f>IF(N166="zákl. přenesená",J166,0)</f>
        <v>0</v>
      </c>
      <c r="BH166" s="240">
        <f>IF(N166="sníž. přenesená",J166,0)</f>
        <v>0</v>
      </c>
      <c r="BI166" s="240">
        <f>IF(N166="nulová",J166,0)</f>
        <v>0</v>
      </c>
      <c r="BJ166" s="17" t="s">
        <v>83</v>
      </c>
      <c r="BK166" s="240">
        <f>ROUND(I166*H166,2)</f>
        <v>0</v>
      </c>
      <c r="BL166" s="17" t="s">
        <v>356</v>
      </c>
      <c r="BM166" s="239" t="s">
        <v>729</v>
      </c>
    </row>
    <row r="167" s="2" customFormat="1" ht="21.75" customHeight="1">
      <c r="A167" s="38"/>
      <c r="B167" s="39"/>
      <c r="C167" s="228" t="s">
        <v>554</v>
      </c>
      <c r="D167" s="228" t="s">
        <v>351</v>
      </c>
      <c r="E167" s="229" t="s">
        <v>2027</v>
      </c>
      <c r="F167" s="230" t="s">
        <v>2028</v>
      </c>
      <c r="G167" s="231" t="s">
        <v>1931</v>
      </c>
      <c r="H167" s="232">
        <v>2</v>
      </c>
      <c r="I167" s="233"/>
      <c r="J167" s="234">
        <f>ROUND(I167*H167,2)</f>
        <v>0</v>
      </c>
      <c r="K167" s="230" t="s">
        <v>1</v>
      </c>
      <c r="L167" s="44"/>
      <c r="M167" s="235" t="s">
        <v>1</v>
      </c>
      <c r="N167" s="236" t="s">
        <v>41</v>
      </c>
      <c r="O167" s="91"/>
      <c r="P167" s="237">
        <f>O167*H167</f>
        <v>0</v>
      </c>
      <c r="Q167" s="237">
        <v>0</v>
      </c>
      <c r="R167" s="237">
        <f>Q167*H167</f>
        <v>0</v>
      </c>
      <c r="S167" s="237">
        <v>0</v>
      </c>
      <c r="T167" s="238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39" t="s">
        <v>356</v>
      </c>
      <c r="AT167" s="239" t="s">
        <v>351</v>
      </c>
      <c r="AU167" s="239" t="s">
        <v>83</v>
      </c>
      <c r="AY167" s="17" t="s">
        <v>349</v>
      </c>
      <c r="BE167" s="240">
        <f>IF(N167="základní",J167,0)</f>
        <v>0</v>
      </c>
      <c r="BF167" s="240">
        <f>IF(N167="snížená",J167,0)</f>
        <v>0</v>
      </c>
      <c r="BG167" s="240">
        <f>IF(N167="zákl. přenesená",J167,0)</f>
        <v>0</v>
      </c>
      <c r="BH167" s="240">
        <f>IF(N167="sníž. přenesená",J167,0)</f>
        <v>0</v>
      </c>
      <c r="BI167" s="240">
        <f>IF(N167="nulová",J167,0)</f>
        <v>0</v>
      </c>
      <c r="BJ167" s="17" t="s">
        <v>83</v>
      </c>
      <c r="BK167" s="240">
        <f>ROUND(I167*H167,2)</f>
        <v>0</v>
      </c>
      <c r="BL167" s="17" t="s">
        <v>356</v>
      </c>
      <c r="BM167" s="239" t="s">
        <v>739</v>
      </c>
    </row>
    <row r="168" s="2" customFormat="1" ht="33" customHeight="1">
      <c r="A168" s="38"/>
      <c r="B168" s="39"/>
      <c r="C168" s="228" t="s">
        <v>558</v>
      </c>
      <c r="D168" s="228" t="s">
        <v>351</v>
      </c>
      <c r="E168" s="229" t="s">
        <v>2029</v>
      </c>
      <c r="F168" s="230" t="s">
        <v>2030</v>
      </c>
      <c r="G168" s="231" t="s">
        <v>1931</v>
      </c>
      <c r="H168" s="232">
        <v>1</v>
      </c>
      <c r="I168" s="233"/>
      <c r="J168" s="234">
        <f>ROUND(I168*H168,2)</f>
        <v>0</v>
      </c>
      <c r="K168" s="230" t="s">
        <v>1</v>
      </c>
      <c r="L168" s="44"/>
      <c r="M168" s="235" t="s">
        <v>1</v>
      </c>
      <c r="N168" s="236" t="s">
        <v>41</v>
      </c>
      <c r="O168" s="91"/>
      <c r="P168" s="237">
        <f>O168*H168</f>
        <v>0</v>
      </c>
      <c r="Q168" s="237">
        <v>0</v>
      </c>
      <c r="R168" s="237">
        <f>Q168*H168</f>
        <v>0</v>
      </c>
      <c r="S168" s="237">
        <v>0</v>
      </c>
      <c r="T168" s="238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39" t="s">
        <v>356</v>
      </c>
      <c r="AT168" s="239" t="s">
        <v>351</v>
      </c>
      <c r="AU168" s="239" t="s">
        <v>83</v>
      </c>
      <c r="AY168" s="17" t="s">
        <v>349</v>
      </c>
      <c r="BE168" s="240">
        <f>IF(N168="základní",J168,0)</f>
        <v>0</v>
      </c>
      <c r="BF168" s="240">
        <f>IF(N168="snížená",J168,0)</f>
        <v>0</v>
      </c>
      <c r="BG168" s="240">
        <f>IF(N168="zákl. přenesená",J168,0)</f>
        <v>0</v>
      </c>
      <c r="BH168" s="240">
        <f>IF(N168="sníž. přenesená",J168,0)</f>
        <v>0</v>
      </c>
      <c r="BI168" s="240">
        <f>IF(N168="nulová",J168,0)</f>
        <v>0</v>
      </c>
      <c r="BJ168" s="17" t="s">
        <v>83</v>
      </c>
      <c r="BK168" s="240">
        <f>ROUND(I168*H168,2)</f>
        <v>0</v>
      </c>
      <c r="BL168" s="17" t="s">
        <v>356</v>
      </c>
      <c r="BM168" s="239" t="s">
        <v>750</v>
      </c>
    </row>
    <row r="169" s="2" customFormat="1" ht="24.15" customHeight="1">
      <c r="A169" s="38"/>
      <c r="B169" s="39"/>
      <c r="C169" s="228" t="s">
        <v>562</v>
      </c>
      <c r="D169" s="228" t="s">
        <v>351</v>
      </c>
      <c r="E169" s="229" t="s">
        <v>2031</v>
      </c>
      <c r="F169" s="230" t="s">
        <v>2032</v>
      </c>
      <c r="G169" s="231" t="s">
        <v>354</v>
      </c>
      <c r="H169" s="232">
        <v>2</v>
      </c>
      <c r="I169" s="233"/>
      <c r="J169" s="234">
        <f>ROUND(I169*H169,2)</f>
        <v>0</v>
      </c>
      <c r="K169" s="230" t="s">
        <v>1</v>
      </c>
      <c r="L169" s="44"/>
      <c r="M169" s="235" t="s">
        <v>1</v>
      </c>
      <c r="N169" s="236" t="s">
        <v>41</v>
      </c>
      <c r="O169" s="91"/>
      <c r="P169" s="237">
        <f>O169*H169</f>
        <v>0</v>
      </c>
      <c r="Q169" s="237">
        <v>0</v>
      </c>
      <c r="R169" s="237">
        <f>Q169*H169</f>
        <v>0</v>
      </c>
      <c r="S169" s="237">
        <v>0</v>
      </c>
      <c r="T169" s="238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39" t="s">
        <v>356</v>
      </c>
      <c r="AT169" s="239" t="s">
        <v>351</v>
      </c>
      <c r="AU169" s="239" t="s">
        <v>83</v>
      </c>
      <c r="AY169" s="17" t="s">
        <v>349</v>
      </c>
      <c r="BE169" s="240">
        <f>IF(N169="základní",J169,0)</f>
        <v>0</v>
      </c>
      <c r="BF169" s="240">
        <f>IF(N169="snížená",J169,0)</f>
        <v>0</v>
      </c>
      <c r="BG169" s="240">
        <f>IF(N169="zákl. přenesená",J169,0)</f>
        <v>0</v>
      </c>
      <c r="BH169" s="240">
        <f>IF(N169="sníž. přenesená",J169,0)</f>
        <v>0</v>
      </c>
      <c r="BI169" s="240">
        <f>IF(N169="nulová",J169,0)</f>
        <v>0</v>
      </c>
      <c r="BJ169" s="17" t="s">
        <v>83</v>
      </c>
      <c r="BK169" s="240">
        <f>ROUND(I169*H169,2)</f>
        <v>0</v>
      </c>
      <c r="BL169" s="17" t="s">
        <v>356</v>
      </c>
      <c r="BM169" s="239" t="s">
        <v>760</v>
      </c>
    </row>
    <row r="170" s="2" customFormat="1" ht="16.5" customHeight="1">
      <c r="A170" s="38"/>
      <c r="B170" s="39"/>
      <c r="C170" s="228" t="s">
        <v>567</v>
      </c>
      <c r="D170" s="228" t="s">
        <v>351</v>
      </c>
      <c r="E170" s="229" t="s">
        <v>2033</v>
      </c>
      <c r="F170" s="230" t="s">
        <v>2034</v>
      </c>
      <c r="G170" s="231" t="s">
        <v>1192</v>
      </c>
      <c r="H170" s="232">
        <v>1</v>
      </c>
      <c r="I170" s="233"/>
      <c r="J170" s="234">
        <f>ROUND(I170*H170,2)</f>
        <v>0</v>
      </c>
      <c r="K170" s="230" t="s">
        <v>1</v>
      </c>
      <c r="L170" s="44"/>
      <c r="M170" s="235" t="s">
        <v>1</v>
      </c>
      <c r="N170" s="236" t="s">
        <v>41</v>
      </c>
      <c r="O170" s="91"/>
      <c r="P170" s="237">
        <f>O170*H170</f>
        <v>0</v>
      </c>
      <c r="Q170" s="237">
        <v>0</v>
      </c>
      <c r="R170" s="237">
        <f>Q170*H170</f>
        <v>0</v>
      </c>
      <c r="S170" s="237">
        <v>0</v>
      </c>
      <c r="T170" s="238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39" t="s">
        <v>356</v>
      </c>
      <c r="AT170" s="239" t="s">
        <v>351</v>
      </c>
      <c r="AU170" s="239" t="s">
        <v>83</v>
      </c>
      <c r="AY170" s="17" t="s">
        <v>349</v>
      </c>
      <c r="BE170" s="240">
        <f>IF(N170="základní",J170,0)</f>
        <v>0</v>
      </c>
      <c r="BF170" s="240">
        <f>IF(N170="snížená",J170,0)</f>
        <v>0</v>
      </c>
      <c r="BG170" s="240">
        <f>IF(N170="zákl. přenesená",J170,0)</f>
        <v>0</v>
      </c>
      <c r="BH170" s="240">
        <f>IF(N170="sníž. přenesená",J170,0)</f>
        <v>0</v>
      </c>
      <c r="BI170" s="240">
        <f>IF(N170="nulová",J170,0)</f>
        <v>0</v>
      </c>
      <c r="BJ170" s="17" t="s">
        <v>83</v>
      </c>
      <c r="BK170" s="240">
        <f>ROUND(I170*H170,2)</f>
        <v>0</v>
      </c>
      <c r="BL170" s="17" t="s">
        <v>356</v>
      </c>
      <c r="BM170" s="239" t="s">
        <v>769</v>
      </c>
    </row>
    <row r="171" s="12" customFormat="1" ht="25.92" customHeight="1">
      <c r="A171" s="12"/>
      <c r="B171" s="212"/>
      <c r="C171" s="213"/>
      <c r="D171" s="214" t="s">
        <v>75</v>
      </c>
      <c r="E171" s="215" t="s">
        <v>2035</v>
      </c>
      <c r="F171" s="215" t="s">
        <v>2036</v>
      </c>
      <c r="G171" s="213"/>
      <c r="H171" s="213"/>
      <c r="I171" s="216"/>
      <c r="J171" s="217">
        <f>BK171</f>
        <v>0</v>
      </c>
      <c r="K171" s="213"/>
      <c r="L171" s="218"/>
      <c r="M171" s="219"/>
      <c r="N171" s="220"/>
      <c r="O171" s="220"/>
      <c r="P171" s="221">
        <f>SUM(P172:P177)</f>
        <v>0</v>
      </c>
      <c r="Q171" s="220"/>
      <c r="R171" s="221">
        <f>SUM(R172:R177)</f>
        <v>0</v>
      </c>
      <c r="S171" s="220"/>
      <c r="T171" s="222">
        <f>SUM(T172:T177)</f>
        <v>0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223" t="s">
        <v>83</v>
      </c>
      <c r="AT171" s="224" t="s">
        <v>75</v>
      </c>
      <c r="AU171" s="224" t="s">
        <v>76</v>
      </c>
      <c r="AY171" s="223" t="s">
        <v>349</v>
      </c>
      <c r="BK171" s="225">
        <f>SUM(BK172:BK177)</f>
        <v>0</v>
      </c>
    </row>
    <row r="172" s="2" customFormat="1" ht="24.15" customHeight="1">
      <c r="A172" s="38"/>
      <c r="B172" s="39"/>
      <c r="C172" s="228" t="s">
        <v>572</v>
      </c>
      <c r="D172" s="228" t="s">
        <v>351</v>
      </c>
      <c r="E172" s="229" t="s">
        <v>2037</v>
      </c>
      <c r="F172" s="230" t="s">
        <v>2038</v>
      </c>
      <c r="G172" s="231" t="s">
        <v>1931</v>
      </c>
      <c r="H172" s="232">
        <v>1</v>
      </c>
      <c r="I172" s="233"/>
      <c r="J172" s="234">
        <f>ROUND(I172*H172,2)</f>
        <v>0</v>
      </c>
      <c r="K172" s="230" t="s">
        <v>1</v>
      </c>
      <c r="L172" s="44"/>
      <c r="M172" s="235" t="s">
        <v>1</v>
      </c>
      <c r="N172" s="236" t="s">
        <v>41</v>
      </c>
      <c r="O172" s="91"/>
      <c r="P172" s="237">
        <f>O172*H172</f>
        <v>0</v>
      </c>
      <c r="Q172" s="237">
        <v>0</v>
      </c>
      <c r="R172" s="237">
        <f>Q172*H172</f>
        <v>0</v>
      </c>
      <c r="S172" s="237">
        <v>0</v>
      </c>
      <c r="T172" s="238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39" t="s">
        <v>356</v>
      </c>
      <c r="AT172" s="239" t="s">
        <v>351</v>
      </c>
      <c r="AU172" s="239" t="s">
        <v>83</v>
      </c>
      <c r="AY172" s="17" t="s">
        <v>349</v>
      </c>
      <c r="BE172" s="240">
        <f>IF(N172="základní",J172,0)</f>
        <v>0</v>
      </c>
      <c r="BF172" s="240">
        <f>IF(N172="snížená",J172,0)</f>
        <v>0</v>
      </c>
      <c r="BG172" s="240">
        <f>IF(N172="zákl. přenesená",J172,0)</f>
        <v>0</v>
      </c>
      <c r="BH172" s="240">
        <f>IF(N172="sníž. přenesená",J172,0)</f>
        <v>0</v>
      </c>
      <c r="BI172" s="240">
        <f>IF(N172="nulová",J172,0)</f>
        <v>0</v>
      </c>
      <c r="BJ172" s="17" t="s">
        <v>83</v>
      </c>
      <c r="BK172" s="240">
        <f>ROUND(I172*H172,2)</f>
        <v>0</v>
      </c>
      <c r="BL172" s="17" t="s">
        <v>356</v>
      </c>
      <c r="BM172" s="239" t="s">
        <v>775</v>
      </c>
    </row>
    <row r="173" s="2" customFormat="1" ht="16.5" customHeight="1">
      <c r="A173" s="38"/>
      <c r="B173" s="39"/>
      <c r="C173" s="228" t="s">
        <v>576</v>
      </c>
      <c r="D173" s="228" t="s">
        <v>351</v>
      </c>
      <c r="E173" s="229" t="s">
        <v>2039</v>
      </c>
      <c r="F173" s="230" t="s">
        <v>2040</v>
      </c>
      <c r="G173" s="231" t="s">
        <v>1931</v>
      </c>
      <c r="H173" s="232">
        <v>1</v>
      </c>
      <c r="I173" s="233"/>
      <c r="J173" s="234">
        <f>ROUND(I173*H173,2)</f>
        <v>0</v>
      </c>
      <c r="K173" s="230" t="s">
        <v>1</v>
      </c>
      <c r="L173" s="44"/>
      <c r="M173" s="235" t="s">
        <v>1</v>
      </c>
      <c r="N173" s="236" t="s">
        <v>41</v>
      </c>
      <c r="O173" s="91"/>
      <c r="P173" s="237">
        <f>O173*H173</f>
        <v>0</v>
      </c>
      <c r="Q173" s="237">
        <v>0</v>
      </c>
      <c r="R173" s="237">
        <f>Q173*H173</f>
        <v>0</v>
      </c>
      <c r="S173" s="237">
        <v>0</v>
      </c>
      <c r="T173" s="238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39" t="s">
        <v>356</v>
      </c>
      <c r="AT173" s="239" t="s">
        <v>351</v>
      </c>
      <c r="AU173" s="239" t="s">
        <v>83</v>
      </c>
      <c r="AY173" s="17" t="s">
        <v>349</v>
      </c>
      <c r="BE173" s="240">
        <f>IF(N173="základní",J173,0)</f>
        <v>0</v>
      </c>
      <c r="BF173" s="240">
        <f>IF(N173="snížená",J173,0)</f>
        <v>0</v>
      </c>
      <c r="BG173" s="240">
        <f>IF(N173="zákl. přenesená",J173,0)</f>
        <v>0</v>
      </c>
      <c r="BH173" s="240">
        <f>IF(N173="sníž. přenesená",J173,0)</f>
        <v>0</v>
      </c>
      <c r="BI173" s="240">
        <f>IF(N173="nulová",J173,0)</f>
        <v>0</v>
      </c>
      <c r="BJ173" s="17" t="s">
        <v>83</v>
      </c>
      <c r="BK173" s="240">
        <f>ROUND(I173*H173,2)</f>
        <v>0</v>
      </c>
      <c r="BL173" s="17" t="s">
        <v>356</v>
      </c>
      <c r="BM173" s="239" t="s">
        <v>784</v>
      </c>
    </row>
    <row r="174" s="2" customFormat="1" ht="16.5" customHeight="1">
      <c r="A174" s="38"/>
      <c r="B174" s="39"/>
      <c r="C174" s="228" t="s">
        <v>584</v>
      </c>
      <c r="D174" s="228" t="s">
        <v>351</v>
      </c>
      <c r="E174" s="229" t="s">
        <v>2041</v>
      </c>
      <c r="F174" s="230" t="s">
        <v>2042</v>
      </c>
      <c r="G174" s="231" t="s">
        <v>1931</v>
      </c>
      <c r="H174" s="232">
        <v>1</v>
      </c>
      <c r="I174" s="233"/>
      <c r="J174" s="234">
        <f>ROUND(I174*H174,2)</f>
        <v>0</v>
      </c>
      <c r="K174" s="230" t="s">
        <v>1</v>
      </c>
      <c r="L174" s="44"/>
      <c r="M174" s="235" t="s">
        <v>1</v>
      </c>
      <c r="N174" s="236" t="s">
        <v>41</v>
      </c>
      <c r="O174" s="91"/>
      <c r="P174" s="237">
        <f>O174*H174</f>
        <v>0</v>
      </c>
      <c r="Q174" s="237">
        <v>0</v>
      </c>
      <c r="R174" s="237">
        <f>Q174*H174</f>
        <v>0</v>
      </c>
      <c r="S174" s="237">
        <v>0</v>
      </c>
      <c r="T174" s="238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239" t="s">
        <v>356</v>
      </c>
      <c r="AT174" s="239" t="s">
        <v>351</v>
      </c>
      <c r="AU174" s="239" t="s">
        <v>83</v>
      </c>
      <c r="AY174" s="17" t="s">
        <v>349</v>
      </c>
      <c r="BE174" s="240">
        <f>IF(N174="základní",J174,0)</f>
        <v>0</v>
      </c>
      <c r="BF174" s="240">
        <f>IF(N174="snížená",J174,0)</f>
        <v>0</v>
      </c>
      <c r="BG174" s="240">
        <f>IF(N174="zákl. přenesená",J174,0)</f>
        <v>0</v>
      </c>
      <c r="BH174" s="240">
        <f>IF(N174="sníž. přenesená",J174,0)</f>
        <v>0</v>
      </c>
      <c r="BI174" s="240">
        <f>IF(N174="nulová",J174,0)</f>
        <v>0</v>
      </c>
      <c r="BJ174" s="17" t="s">
        <v>83</v>
      </c>
      <c r="BK174" s="240">
        <f>ROUND(I174*H174,2)</f>
        <v>0</v>
      </c>
      <c r="BL174" s="17" t="s">
        <v>356</v>
      </c>
      <c r="BM174" s="239" t="s">
        <v>795</v>
      </c>
    </row>
    <row r="175" s="2" customFormat="1" ht="16.5" customHeight="1">
      <c r="A175" s="38"/>
      <c r="B175" s="39"/>
      <c r="C175" s="228" t="s">
        <v>588</v>
      </c>
      <c r="D175" s="228" t="s">
        <v>351</v>
      </c>
      <c r="E175" s="229" t="s">
        <v>2043</v>
      </c>
      <c r="F175" s="230" t="s">
        <v>2044</v>
      </c>
      <c r="G175" s="231" t="s">
        <v>1931</v>
      </c>
      <c r="H175" s="232">
        <v>2</v>
      </c>
      <c r="I175" s="233"/>
      <c r="J175" s="234">
        <f>ROUND(I175*H175,2)</f>
        <v>0</v>
      </c>
      <c r="K175" s="230" t="s">
        <v>1</v>
      </c>
      <c r="L175" s="44"/>
      <c r="M175" s="235" t="s">
        <v>1</v>
      </c>
      <c r="N175" s="236" t="s">
        <v>41</v>
      </c>
      <c r="O175" s="91"/>
      <c r="P175" s="237">
        <f>O175*H175</f>
        <v>0</v>
      </c>
      <c r="Q175" s="237">
        <v>0</v>
      </c>
      <c r="R175" s="237">
        <f>Q175*H175</f>
        <v>0</v>
      </c>
      <c r="S175" s="237">
        <v>0</v>
      </c>
      <c r="T175" s="238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39" t="s">
        <v>356</v>
      </c>
      <c r="AT175" s="239" t="s">
        <v>351</v>
      </c>
      <c r="AU175" s="239" t="s">
        <v>83</v>
      </c>
      <c r="AY175" s="17" t="s">
        <v>349</v>
      </c>
      <c r="BE175" s="240">
        <f>IF(N175="základní",J175,0)</f>
        <v>0</v>
      </c>
      <c r="BF175" s="240">
        <f>IF(N175="snížená",J175,0)</f>
        <v>0</v>
      </c>
      <c r="BG175" s="240">
        <f>IF(N175="zákl. přenesená",J175,0)</f>
        <v>0</v>
      </c>
      <c r="BH175" s="240">
        <f>IF(N175="sníž. přenesená",J175,0)</f>
        <v>0</v>
      </c>
      <c r="BI175" s="240">
        <f>IF(N175="nulová",J175,0)</f>
        <v>0</v>
      </c>
      <c r="BJ175" s="17" t="s">
        <v>83</v>
      </c>
      <c r="BK175" s="240">
        <f>ROUND(I175*H175,2)</f>
        <v>0</v>
      </c>
      <c r="BL175" s="17" t="s">
        <v>356</v>
      </c>
      <c r="BM175" s="239" t="s">
        <v>824</v>
      </c>
    </row>
    <row r="176" s="2" customFormat="1" ht="16.5" customHeight="1">
      <c r="A176" s="38"/>
      <c r="B176" s="39"/>
      <c r="C176" s="228" t="s">
        <v>592</v>
      </c>
      <c r="D176" s="228" t="s">
        <v>351</v>
      </c>
      <c r="E176" s="229" t="s">
        <v>2045</v>
      </c>
      <c r="F176" s="230" t="s">
        <v>2046</v>
      </c>
      <c r="G176" s="231" t="s">
        <v>1931</v>
      </c>
      <c r="H176" s="232">
        <v>4</v>
      </c>
      <c r="I176" s="233"/>
      <c r="J176" s="234">
        <f>ROUND(I176*H176,2)</f>
        <v>0</v>
      </c>
      <c r="K176" s="230" t="s">
        <v>1</v>
      </c>
      <c r="L176" s="44"/>
      <c r="M176" s="235" t="s">
        <v>1</v>
      </c>
      <c r="N176" s="236" t="s">
        <v>41</v>
      </c>
      <c r="O176" s="91"/>
      <c r="P176" s="237">
        <f>O176*H176</f>
        <v>0</v>
      </c>
      <c r="Q176" s="237">
        <v>0</v>
      </c>
      <c r="R176" s="237">
        <f>Q176*H176</f>
        <v>0</v>
      </c>
      <c r="S176" s="237">
        <v>0</v>
      </c>
      <c r="T176" s="238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39" t="s">
        <v>356</v>
      </c>
      <c r="AT176" s="239" t="s">
        <v>351</v>
      </c>
      <c r="AU176" s="239" t="s">
        <v>83</v>
      </c>
      <c r="AY176" s="17" t="s">
        <v>349</v>
      </c>
      <c r="BE176" s="240">
        <f>IF(N176="základní",J176,0)</f>
        <v>0</v>
      </c>
      <c r="BF176" s="240">
        <f>IF(N176="snížená",J176,0)</f>
        <v>0</v>
      </c>
      <c r="BG176" s="240">
        <f>IF(N176="zákl. přenesená",J176,0)</f>
        <v>0</v>
      </c>
      <c r="BH176" s="240">
        <f>IF(N176="sníž. přenesená",J176,0)</f>
        <v>0</v>
      </c>
      <c r="BI176" s="240">
        <f>IF(N176="nulová",J176,0)</f>
        <v>0</v>
      </c>
      <c r="BJ176" s="17" t="s">
        <v>83</v>
      </c>
      <c r="BK176" s="240">
        <f>ROUND(I176*H176,2)</f>
        <v>0</v>
      </c>
      <c r="BL176" s="17" t="s">
        <v>356</v>
      </c>
      <c r="BM176" s="239" t="s">
        <v>834</v>
      </c>
    </row>
    <row r="177" s="2" customFormat="1" ht="16.5" customHeight="1">
      <c r="A177" s="38"/>
      <c r="B177" s="39"/>
      <c r="C177" s="228" t="s">
        <v>596</v>
      </c>
      <c r="D177" s="228" t="s">
        <v>351</v>
      </c>
      <c r="E177" s="229" t="s">
        <v>2033</v>
      </c>
      <c r="F177" s="230" t="s">
        <v>2034</v>
      </c>
      <c r="G177" s="231" t="s">
        <v>1192</v>
      </c>
      <c r="H177" s="232">
        <v>1</v>
      </c>
      <c r="I177" s="233"/>
      <c r="J177" s="234">
        <f>ROUND(I177*H177,2)</f>
        <v>0</v>
      </c>
      <c r="K177" s="230" t="s">
        <v>1</v>
      </c>
      <c r="L177" s="44"/>
      <c r="M177" s="235" t="s">
        <v>1</v>
      </c>
      <c r="N177" s="236" t="s">
        <v>41</v>
      </c>
      <c r="O177" s="91"/>
      <c r="P177" s="237">
        <f>O177*H177</f>
        <v>0</v>
      </c>
      <c r="Q177" s="237">
        <v>0</v>
      </c>
      <c r="R177" s="237">
        <f>Q177*H177</f>
        <v>0</v>
      </c>
      <c r="S177" s="237">
        <v>0</v>
      </c>
      <c r="T177" s="238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39" t="s">
        <v>356</v>
      </c>
      <c r="AT177" s="239" t="s">
        <v>351</v>
      </c>
      <c r="AU177" s="239" t="s">
        <v>83</v>
      </c>
      <c r="AY177" s="17" t="s">
        <v>349</v>
      </c>
      <c r="BE177" s="240">
        <f>IF(N177="základní",J177,0)</f>
        <v>0</v>
      </c>
      <c r="BF177" s="240">
        <f>IF(N177="snížená",J177,0)</f>
        <v>0</v>
      </c>
      <c r="BG177" s="240">
        <f>IF(N177="zákl. přenesená",J177,0)</f>
        <v>0</v>
      </c>
      <c r="BH177" s="240">
        <f>IF(N177="sníž. přenesená",J177,0)</f>
        <v>0</v>
      </c>
      <c r="BI177" s="240">
        <f>IF(N177="nulová",J177,0)</f>
        <v>0</v>
      </c>
      <c r="BJ177" s="17" t="s">
        <v>83</v>
      </c>
      <c r="BK177" s="240">
        <f>ROUND(I177*H177,2)</f>
        <v>0</v>
      </c>
      <c r="BL177" s="17" t="s">
        <v>356</v>
      </c>
      <c r="BM177" s="239" t="s">
        <v>844</v>
      </c>
    </row>
    <row r="178" s="12" customFormat="1" ht="25.92" customHeight="1">
      <c r="A178" s="12"/>
      <c r="B178" s="212"/>
      <c r="C178" s="213"/>
      <c r="D178" s="214" t="s">
        <v>75</v>
      </c>
      <c r="E178" s="215" t="s">
        <v>2047</v>
      </c>
      <c r="F178" s="215" t="s">
        <v>2048</v>
      </c>
      <c r="G178" s="213"/>
      <c r="H178" s="213"/>
      <c r="I178" s="216"/>
      <c r="J178" s="217">
        <f>BK178</f>
        <v>0</v>
      </c>
      <c r="K178" s="213"/>
      <c r="L178" s="218"/>
      <c r="M178" s="219"/>
      <c r="N178" s="220"/>
      <c r="O178" s="220"/>
      <c r="P178" s="221">
        <f>SUM(P179:P183)</f>
        <v>0</v>
      </c>
      <c r="Q178" s="220"/>
      <c r="R178" s="221">
        <f>SUM(R179:R183)</f>
        <v>0</v>
      </c>
      <c r="S178" s="220"/>
      <c r="T178" s="222">
        <f>SUM(T179:T183)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23" t="s">
        <v>83</v>
      </c>
      <c r="AT178" s="224" t="s">
        <v>75</v>
      </c>
      <c r="AU178" s="224" t="s">
        <v>76</v>
      </c>
      <c r="AY178" s="223" t="s">
        <v>349</v>
      </c>
      <c r="BK178" s="225">
        <f>SUM(BK179:BK183)</f>
        <v>0</v>
      </c>
    </row>
    <row r="179" s="2" customFormat="1" ht="16.5" customHeight="1">
      <c r="A179" s="38"/>
      <c r="B179" s="39"/>
      <c r="C179" s="228" t="s">
        <v>600</v>
      </c>
      <c r="D179" s="228" t="s">
        <v>351</v>
      </c>
      <c r="E179" s="229" t="s">
        <v>2049</v>
      </c>
      <c r="F179" s="230" t="s">
        <v>2050</v>
      </c>
      <c r="G179" s="231" t="s">
        <v>1931</v>
      </c>
      <c r="H179" s="232">
        <v>40</v>
      </c>
      <c r="I179" s="233"/>
      <c r="J179" s="234">
        <f>ROUND(I179*H179,2)</f>
        <v>0</v>
      </c>
      <c r="K179" s="230" t="s">
        <v>1</v>
      </c>
      <c r="L179" s="44"/>
      <c r="M179" s="235" t="s">
        <v>1</v>
      </c>
      <c r="N179" s="236" t="s">
        <v>41</v>
      </c>
      <c r="O179" s="91"/>
      <c r="P179" s="237">
        <f>O179*H179</f>
        <v>0</v>
      </c>
      <c r="Q179" s="237">
        <v>0</v>
      </c>
      <c r="R179" s="237">
        <f>Q179*H179</f>
        <v>0</v>
      </c>
      <c r="S179" s="237">
        <v>0</v>
      </c>
      <c r="T179" s="238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39" t="s">
        <v>356</v>
      </c>
      <c r="AT179" s="239" t="s">
        <v>351</v>
      </c>
      <c r="AU179" s="239" t="s">
        <v>83</v>
      </c>
      <c r="AY179" s="17" t="s">
        <v>349</v>
      </c>
      <c r="BE179" s="240">
        <f>IF(N179="základní",J179,0)</f>
        <v>0</v>
      </c>
      <c r="BF179" s="240">
        <f>IF(N179="snížená",J179,0)</f>
        <v>0</v>
      </c>
      <c r="BG179" s="240">
        <f>IF(N179="zákl. přenesená",J179,0)</f>
        <v>0</v>
      </c>
      <c r="BH179" s="240">
        <f>IF(N179="sníž. přenesená",J179,0)</f>
        <v>0</v>
      </c>
      <c r="BI179" s="240">
        <f>IF(N179="nulová",J179,0)</f>
        <v>0</v>
      </c>
      <c r="BJ179" s="17" t="s">
        <v>83</v>
      </c>
      <c r="BK179" s="240">
        <f>ROUND(I179*H179,2)</f>
        <v>0</v>
      </c>
      <c r="BL179" s="17" t="s">
        <v>356</v>
      </c>
      <c r="BM179" s="239" t="s">
        <v>854</v>
      </c>
    </row>
    <row r="180" s="2" customFormat="1" ht="16.5" customHeight="1">
      <c r="A180" s="38"/>
      <c r="B180" s="39"/>
      <c r="C180" s="228" t="s">
        <v>604</v>
      </c>
      <c r="D180" s="228" t="s">
        <v>351</v>
      </c>
      <c r="E180" s="229" t="s">
        <v>2051</v>
      </c>
      <c r="F180" s="230" t="s">
        <v>2052</v>
      </c>
      <c r="G180" s="231" t="s">
        <v>1931</v>
      </c>
      <c r="H180" s="232">
        <v>9</v>
      </c>
      <c r="I180" s="233"/>
      <c r="J180" s="234">
        <f>ROUND(I180*H180,2)</f>
        <v>0</v>
      </c>
      <c r="K180" s="230" t="s">
        <v>1</v>
      </c>
      <c r="L180" s="44"/>
      <c r="M180" s="235" t="s">
        <v>1</v>
      </c>
      <c r="N180" s="236" t="s">
        <v>41</v>
      </c>
      <c r="O180" s="91"/>
      <c r="P180" s="237">
        <f>O180*H180</f>
        <v>0</v>
      </c>
      <c r="Q180" s="237">
        <v>0</v>
      </c>
      <c r="R180" s="237">
        <f>Q180*H180</f>
        <v>0</v>
      </c>
      <c r="S180" s="237">
        <v>0</v>
      </c>
      <c r="T180" s="238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39" t="s">
        <v>356</v>
      </c>
      <c r="AT180" s="239" t="s">
        <v>351</v>
      </c>
      <c r="AU180" s="239" t="s">
        <v>83</v>
      </c>
      <c r="AY180" s="17" t="s">
        <v>349</v>
      </c>
      <c r="BE180" s="240">
        <f>IF(N180="základní",J180,0)</f>
        <v>0</v>
      </c>
      <c r="BF180" s="240">
        <f>IF(N180="snížená",J180,0)</f>
        <v>0</v>
      </c>
      <c r="BG180" s="240">
        <f>IF(N180="zákl. přenesená",J180,0)</f>
        <v>0</v>
      </c>
      <c r="BH180" s="240">
        <f>IF(N180="sníž. přenesená",J180,0)</f>
        <v>0</v>
      </c>
      <c r="BI180" s="240">
        <f>IF(N180="nulová",J180,0)</f>
        <v>0</v>
      </c>
      <c r="BJ180" s="17" t="s">
        <v>83</v>
      </c>
      <c r="BK180" s="240">
        <f>ROUND(I180*H180,2)</f>
        <v>0</v>
      </c>
      <c r="BL180" s="17" t="s">
        <v>356</v>
      </c>
      <c r="BM180" s="239" t="s">
        <v>865</v>
      </c>
    </row>
    <row r="181" s="2" customFormat="1" ht="16.5" customHeight="1">
      <c r="A181" s="38"/>
      <c r="B181" s="39"/>
      <c r="C181" s="228" t="s">
        <v>608</v>
      </c>
      <c r="D181" s="228" t="s">
        <v>351</v>
      </c>
      <c r="E181" s="229" t="s">
        <v>2053</v>
      </c>
      <c r="F181" s="230" t="s">
        <v>2054</v>
      </c>
      <c r="G181" s="231" t="s">
        <v>1931</v>
      </c>
      <c r="H181" s="232">
        <v>1</v>
      </c>
      <c r="I181" s="233"/>
      <c r="J181" s="234">
        <f>ROUND(I181*H181,2)</f>
        <v>0</v>
      </c>
      <c r="K181" s="230" t="s">
        <v>1</v>
      </c>
      <c r="L181" s="44"/>
      <c r="M181" s="235" t="s">
        <v>1</v>
      </c>
      <c r="N181" s="236" t="s">
        <v>41</v>
      </c>
      <c r="O181" s="91"/>
      <c r="P181" s="237">
        <f>O181*H181</f>
        <v>0</v>
      </c>
      <c r="Q181" s="237">
        <v>0</v>
      </c>
      <c r="R181" s="237">
        <f>Q181*H181</f>
        <v>0</v>
      </c>
      <c r="S181" s="237">
        <v>0</v>
      </c>
      <c r="T181" s="238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39" t="s">
        <v>356</v>
      </c>
      <c r="AT181" s="239" t="s">
        <v>351</v>
      </c>
      <c r="AU181" s="239" t="s">
        <v>83</v>
      </c>
      <c r="AY181" s="17" t="s">
        <v>349</v>
      </c>
      <c r="BE181" s="240">
        <f>IF(N181="základní",J181,0)</f>
        <v>0</v>
      </c>
      <c r="BF181" s="240">
        <f>IF(N181="snížená",J181,0)</f>
        <v>0</v>
      </c>
      <c r="BG181" s="240">
        <f>IF(N181="zákl. přenesená",J181,0)</f>
        <v>0</v>
      </c>
      <c r="BH181" s="240">
        <f>IF(N181="sníž. přenesená",J181,0)</f>
        <v>0</v>
      </c>
      <c r="BI181" s="240">
        <f>IF(N181="nulová",J181,0)</f>
        <v>0</v>
      </c>
      <c r="BJ181" s="17" t="s">
        <v>83</v>
      </c>
      <c r="BK181" s="240">
        <f>ROUND(I181*H181,2)</f>
        <v>0</v>
      </c>
      <c r="BL181" s="17" t="s">
        <v>356</v>
      </c>
      <c r="BM181" s="239" t="s">
        <v>874</v>
      </c>
    </row>
    <row r="182" s="2" customFormat="1" ht="16.5" customHeight="1">
      <c r="A182" s="38"/>
      <c r="B182" s="39"/>
      <c r="C182" s="228" t="s">
        <v>615</v>
      </c>
      <c r="D182" s="228" t="s">
        <v>351</v>
      </c>
      <c r="E182" s="229" t="s">
        <v>2055</v>
      </c>
      <c r="F182" s="230" t="s">
        <v>2056</v>
      </c>
      <c r="G182" s="231" t="s">
        <v>1931</v>
      </c>
      <c r="H182" s="232">
        <v>3</v>
      </c>
      <c r="I182" s="233"/>
      <c r="J182" s="234">
        <f>ROUND(I182*H182,2)</f>
        <v>0</v>
      </c>
      <c r="K182" s="230" t="s">
        <v>1</v>
      </c>
      <c r="L182" s="44"/>
      <c r="M182" s="235" t="s">
        <v>1</v>
      </c>
      <c r="N182" s="236" t="s">
        <v>41</v>
      </c>
      <c r="O182" s="91"/>
      <c r="P182" s="237">
        <f>O182*H182</f>
        <v>0</v>
      </c>
      <c r="Q182" s="237">
        <v>0</v>
      </c>
      <c r="R182" s="237">
        <f>Q182*H182</f>
        <v>0</v>
      </c>
      <c r="S182" s="237">
        <v>0</v>
      </c>
      <c r="T182" s="238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39" t="s">
        <v>356</v>
      </c>
      <c r="AT182" s="239" t="s">
        <v>351</v>
      </c>
      <c r="AU182" s="239" t="s">
        <v>83</v>
      </c>
      <c r="AY182" s="17" t="s">
        <v>349</v>
      </c>
      <c r="BE182" s="240">
        <f>IF(N182="základní",J182,0)</f>
        <v>0</v>
      </c>
      <c r="BF182" s="240">
        <f>IF(N182="snížená",J182,0)</f>
        <v>0</v>
      </c>
      <c r="BG182" s="240">
        <f>IF(N182="zákl. přenesená",J182,0)</f>
        <v>0</v>
      </c>
      <c r="BH182" s="240">
        <f>IF(N182="sníž. přenesená",J182,0)</f>
        <v>0</v>
      </c>
      <c r="BI182" s="240">
        <f>IF(N182="nulová",J182,0)</f>
        <v>0</v>
      </c>
      <c r="BJ182" s="17" t="s">
        <v>83</v>
      </c>
      <c r="BK182" s="240">
        <f>ROUND(I182*H182,2)</f>
        <v>0</v>
      </c>
      <c r="BL182" s="17" t="s">
        <v>356</v>
      </c>
      <c r="BM182" s="239" t="s">
        <v>884</v>
      </c>
    </row>
    <row r="183" s="2" customFormat="1" ht="16.5" customHeight="1">
      <c r="A183" s="38"/>
      <c r="B183" s="39"/>
      <c r="C183" s="228" t="s">
        <v>623</v>
      </c>
      <c r="D183" s="228" t="s">
        <v>351</v>
      </c>
      <c r="E183" s="229" t="s">
        <v>2057</v>
      </c>
      <c r="F183" s="230" t="s">
        <v>2058</v>
      </c>
      <c r="G183" s="231" t="s">
        <v>1931</v>
      </c>
      <c r="H183" s="232">
        <v>1</v>
      </c>
      <c r="I183" s="233"/>
      <c r="J183" s="234">
        <f>ROUND(I183*H183,2)</f>
        <v>0</v>
      </c>
      <c r="K183" s="230" t="s">
        <v>1</v>
      </c>
      <c r="L183" s="44"/>
      <c r="M183" s="235" t="s">
        <v>1</v>
      </c>
      <c r="N183" s="236" t="s">
        <v>41</v>
      </c>
      <c r="O183" s="91"/>
      <c r="P183" s="237">
        <f>O183*H183</f>
        <v>0</v>
      </c>
      <c r="Q183" s="237">
        <v>0</v>
      </c>
      <c r="R183" s="237">
        <f>Q183*H183</f>
        <v>0</v>
      </c>
      <c r="S183" s="237">
        <v>0</v>
      </c>
      <c r="T183" s="238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39" t="s">
        <v>356</v>
      </c>
      <c r="AT183" s="239" t="s">
        <v>351</v>
      </c>
      <c r="AU183" s="239" t="s">
        <v>83</v>
      </c>
      <c r="AY183" s="17" t="s">
        <v>349</v>
      </c>
      <c r="BE183" s="240">
        <f>IF(N183="základní",J183,0)</f>
        <v>0</v>
      </c>
      <c r="BF183" s="240">
        <f>IF(N183="snížená",J183,0)</f>
        <v>0</v>
      </c>
      <c r="BG183" s="240">
        <f>IF(N183="zákl. přenesená",J183,0)</f>
        <v>0</v>
      </c>
      <c r="BH183" s="240">
        <f>IF(N183="sníž. přenesená",J183,0)</f>
        <v>0</v>
      </c>
      <c r="BI183" s="240">
        <f>IF(N183="nulová",J183,0)</f>
        <v>0</v>
      </c>
      <c r="BJ183" s="17" t="s">
        <v>83</v>
      </c>
      <c r="BK183" s="240">
        <f>ROUND(I183*H183,2)</f>
        <v>0</v>
      </c>
      <c r="BL183" s="17" t="s">
        <v>356</v>
      </c>
      <c r="BM183" s="239" t="s">
        <v>895</v>
      </c>
    </row>
    <row r="184" s="12" customFormat="1" ht="25.92" customHeight="1">
      <c r="A184" s="12"/>
      <c r="B184" s="212"/>
      <c r="C184" s="213"/>
      <c r="D184" s="214" t="s">
        <v>75</v>
      </c>
      <c r="E184" s="215" t="s">
        <v>2059</v>
      </c>
      <c r="F184" s="215" t="s">
        <v>2060</v>
      </c>
      <c r="G184" s="213"/>
      <c r="H184" s="213"/>
      <c r="I184" s="216"/>
      <c r="J184" s="217">
        <f>BK184</f>
        <v>0</v>
      </c>
      <c r="K184" s="213"/>
      <c r="L184" s="218"/>
      <c r="M184" s="219"/>
      <c r="N184" s="220"/>
      <c r="O184" s="220"/>
      <c r="P184" s="221">
        <f>SUM(P185:P205)</f>
        <v>0</v>
      </c>
      <c r="Q184" s="220"/>
      <c r="R184" s="221">
        <f>SUM(R185:R205)</f>
        <v>0</v>
      </c>
      <c r="S184" s="220"/>
      <c r="T184" s="222">
        <f>SUM(T185:T205)</f>
        <v>0</v>
      </c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R184" s="223" t="s">
        <v>83</v>
      </c>
      <c r="AT184" s="224" t="s">
        <v>75</v>
      </c>
      <c r="AU184" s="224" t="s">
        <v>76</v>
      </c>
      <c r="AY184" s="223" t="s">
        <v>349</v>
      </c>
      <c r="BK184" s="225">
        <f>SUM(BK185:BK205)</f>
        <v>0</v>
      </c>
    </row>
    <row r="185" s="2" customFormat="1" ht="16.5" customHeight="1">
      <c r="A185" s="38"/>
      <c r="B185" s="39"/>
      <c r="C185" s="228" t="s">
        <v>628</v>
      </c>
      <c r="D185" s="228" t="s">
        <v>351</v>
      </c>
      <c r="E185" s="229" t="s">
        <v>2061</v>
      </c>
      <c r="F185" s="230" t="s">
        <v>2062</v>
      </c>
      <c r="G185" s="231" t="s">
        <v>422</v>
      </c>
      <c r="H185" s="232">
        <v>100</v>
      </c>
      <c r="I185" s="233"/>
      <c r="J185" s="234">
        <f>ROUND(I185*H185,2)</f>
        <v>0</v>
      </c>
      <c r="K185" s="230" t="s">
        <v>1</v>
      </c>
      <c r="L185" s="44"/>
      <c r="M185" s="235" t="s">
        <v>1</v>
      </c>
      <c r="N185" s="236" t="s">
        <v>41</v>
      </c>
      <c r="O185" s="91"/>
      <c r="P185" s="237">
        <f>O185*H185</f>
        <v>0</v>
      </c>
      <c r="Q185" s="237">
        <v>0</v>
      </c>
      <c r="R185" s="237">
        <f>Q185*H185</f>
        <v>0</v>
      </c>
      <c r="S185" s="237">
        <v>0</v>
      </c>
      <c r="T185" s="238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39" t="s">
        <v>356</v>
      </c>
      <c r="AT185" s="239" t="s">
        <v>351</v>
      </c>
      <c r="AU185" s="239" t="s">
        <v>83</v>
      </c>
      <c r="AY185" s="17" t="s">
        <v>349</v>
      </c>
      <c r="BE185" s="240">
        <f>IF(N185="základní",J185,0)</f>
        <v>0</v>
      </c>
      <c r="BF185" s="240">
        <f>IF(N185="snížená",J185,0)</f>
        <v>0</v>
      </c>
      <c r="BG185" s="240">
        <f>IF(N185="zákl. přenesená",J185,0)</f>
        <v>0</v>
      </c>
      <c r="BH185" s="240">
        <f>IF(N185="sníž. přenesená",J185,0)</f>
        <v>0</v>
      </c>
      <c r="BI185" s="240">
        <f>IF(N185="nulová",J185,0)</f>
        <v>0</v>
      </c>
      <c r="BJ185" s="17" t="s">
        <v>83</v>
      </c>
      <c r="BK185" s="240">
        <f>ROUND(I185*H185,2)</f>
        <v>0</v>
      </c>
      <c r="BL185" s="17" t="s">
        <v>356</v>
      </c>
      <c r="BM185" s="239" t="s">
        <v>916</v>
      </c>
    </row>
    <row r="186" s="2" customFormat="1" ht="16.5" customHeight="1">
      <c r="A186" s="38"/>
      <c r="B186" s="39"/>
      <c r="C186" s="228" t="s">
        <v>633</v>
      </c>
      <c r="D186" s="228" t="s">
        <v>351</v>
      </c>
      <c r="E186" s="229" t="s">
        <v>2063</v>
      </c>
      <c r="F186" s="230" t="s">
        <v>2064</v>
      </c>
      <c r="G186" s="231" t="s">
        <v>422</v>
      </c>
      <c r="H186" s="232">
        <v>9</v>
      </c>
      <c r="I186" s="233"/>
      <c r="J186" s="234">
        <f>ROUND(I186*H186,2)</f>
        <v>0</v>
      </c>
      <c r="K186" s="230" t="s">
        <v>1</v>
      </c>
      <c r="L186" s="44"/>
      <c r="M186" s="235" t="s">
        <v>1</v>
      </c>
      <c r="N186" s="236" t="s">
        <v>41</v>
      </c>
      <c r="O186" s="91"/>
      <c r="P186" s="237">
        <f>O186*H186</f>
        <v>0</v>
      </c>
      <c r="Q186" s="237">
        <v>0</v>
      </c>
      <c r="R186" s="237">
        <f>Q186*H186</f>
        <v>0</v>
      </c>
      <c r="S186" s="237">
        <v>0</v>
      </c>
      <c r="T186" s="238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39" t="s">
        <v>356</v>
      </c>
      <c r="AT186" s="239" t="s">
        <v>351</v>
      </c>
      <c r="AU186" s="239" t="s">
        <v>83</v>
      </c>
      <c r="AY186" s="17" t="s">
        <v>349</v>
      </c>
      <c r="BE186" s="240">
        <f>IF(N186="základní",J186,0)</f>
        <v>0</v>
      </c>
      <c r="BF186" s="240">
        <f>IF(N186="snížená",J186,0)</f>
        <v>0</v>
      </c>
      <c r="BG186" s="240">
        <f>IF(N186="zákl. přenesená",J186,0)</f>
        <v>0</v>
      </c>
      <c r="BH186" s="240">
        <f>IF(N186="sníž. přenesená",J186,0)</f>
        <v>0</v>
      </c>
      <c r="BI186" s="240">
        <f>IF(N186="nulová",J186,0)</f>
        <v>0</v>
      </c>
      <c r="BJ186" s="17" t="s">
        <v>83</v>
      </c>
      <c r="BK186" s="240">
        <f>ROUND(I186*H186,2)</f>
        <v>0</v>
      </c>
      <c r="BL186" s="17" t="s">
        <v>356</v>
      </c>
      <c r="BM186" s="239" t="s">
        <v>930</v>
      </c>
    </row>
    <row r="187" s="2" customFormat="1" ht="16.5" customHeight="1">
      <c r="A187" s="38"/>
      <c r="B187" s="39"/>
      <c r="C187" s="228" t="s">
        <v>637</v>
      </c>
      <c r="D187" s="228" t="s">
        <v>351</v>
      </c>
      <c r="E187" s="229" t="s">
        <v>2065</v>
      </c>
      <c r="F187" s="230" t="s">
        <v>2066</v>
      </c>
      <c r="G187" s="231" t="s">
        <v>422</v>
      </c>
      <c r="H187" s="232">
        <v>84</v>
      </c>
      <c r="I187" s="233"/>
      <c r="J187" s="234">
        <f>ROUND(I187*H187,2)</f>
        <v>0</v>
      </c>
      <c r="K187" s="230" t="s">
        <v>1</v>
      </c>
      <c r="L187" s="44"/>
      <c r="M187" s="235" t="s">
        <v>1</v>
      </c>
      <c r="N187" s="236" t="s">
        <v>41</v>
      </c>
      <c r="O187" s="91"/>
      <c r="P187" s="237">
        <f>O187*H187</f>
        <v>0</v>
      </c>
      <c r="Q187" s="237">
        <v>0</v>
      </c>
      <c r="R187" s="237">
        <f>Q187*H187</f>
        <v>0</v>
      </c>
      <c r="S187" s="237">
        <v>0</v>
      </c>
      <c r="T187" s="238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39" t="s">
        <v>356</v>
      </c>
      <c r="AT187" s="239" t="s">
        <v>351</v>
      </c>
      <c r="AU187" s="239" t="s">
        <v>83</v>
      </c>
      <c r="AY187" s="17" t="s">
        <v>349</v>
      </c>
      <c r="BE187" s="240">
        <f>IF(N187="základní",J187,0)</f>
        <v>0</v>
      </c>
      <c r="BF187" s="240">
        <f>IF(N187="snížená",J187,0)</f>
        <v>0</v>
      </c>
      <c r="BG187" s="240">
        <f>IF(N187="zákl. přenesená",J187,0)</f>
        <v>0</v>
      </c>
      <c r="BH187" s="240">
        <f>IF(N187="sníž. přenesená",J187,0)</f>
        <v>0</v>
      </c>
      <c r="BI187" s="240">
        <f>IF(N187="nulová",J187,0)</f>
        <v>0</v>
      </c>
      <c r="BJ187" s="17" t="s">
        <v>83</v>
      </c>
      <c r="BK187" s="240">
        <f>ROUND(I187*H187,2)</f>
        <v>0</v>
      </c>
      <c r="BL187" s="17" t="s">
        <v>356</v>
      </c>
      <c r="BM187" s="239" t="s">
        <v>946</v>
      </c>
    </row>
    <row r="188" s="2" customFormat="1" ht="16.5" customHeight="1">
      <c r="A188" s="38"/>
      <c r="B188" s="39"/>
      <c r="C188" s="228" t="s">
        <v>642</v>
      </c>
      <c r="D188" s="228" t="s">
        <v>351</v>
      </c>
      <c r="E188" s="229" t="s">
        <v>2067</v>
      </c>
      <c r="F188" s="230" t="s">
        <v>2068</v>
      </c>
      <c r="G188" s="231" t="s">
        <v>422</v>
      </c>
      <c r="H188" s="232">
        <v>136</v>
      </c>
      <c r="I188" s="233"/>
      <c r="J188" s="234">
        <f>ROUND(I188*H188,2)</f>
        <v>0</v>
      </c>
      <c r="K188" s="230" t="s">
        <v>1</v>
      </c>
      <c r="L188" s="44"/>
      <c r="M188" s="235" t="s">
        <v>1</v>
      </c>
      <c r="N188" s="236" t="s">
        <v>41</v>
      </c>
      <c r="O188" s="91"/>
      <c r="P188" s="237">
        <f>O188*H188</f>
        <v>0</v>
      </c>
      <c r="Q188" s="237">
        <v>0</v>
      </c>
      <c r="R188" s="237">
        <f>Q188*H188</f>
        <v>0</v>
      </c>
      <c r="S188" s="237">
        <v>0</v>
      </c>
      <c r="T188" s="238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39" t="s">
        <v>356</v>
      </c>
      <c r="AT188" s="239" t="s">
        <v>351</v>
      </c>
      <c r="AU188" s="239" t="s">
        <v>83</v>
      </c>
      <c r="AY188" s="17" t="s">
        <v>349</v>
      </c>
      <c r="BE188" s="240">
        <f>IF(N188="základní",J188,0)</f>
        <v>0</v>
      </c>
      <c r="BF188" s="240">
        <f>IF(N188="snížená",J188,0)</f>
        <v>0</v>
      </c>
      <c r="BG188" s="240">
        <f>IF(N188="zákl. přenesená",J188,0)</f>
        <v>0</v>
      </c>
      <c r="BH188" s="240">
        <f>IF(N188="sníž. přenesená",J188,0)</f>
        <v>0</v>
      </c>
      <c r="BI188" s="240">
        <f>IF(N188="nulová",J188,0)</f>
        <v>0</v>
      </c>
      <c r="BJ188" s="17" t="s">
        <v>83</v>
      </c>
      <c r="BK188" s="240">
        <f>ROUND(I188*H188,2)</f>
        <v>0</v>
      </c>
      <c r="BL188" s="17" t="s">
        <v>356</v>
      </c>
      <c r="BM188" s="239" t="s">
        <v>963</v>
      </c>
    </row>
    <row r="189" s="2" customFormat="1" ht="16.5" customHeight="1">
      <c r="A189" s="38"/>
      <c r="B189" s="39"/>
      <c r="C189" s="228" t="s">
        <v>648</v>
      </c>
      <c r="D189" s="228" t="s">
        <v>351</v>
      </c>
      <c r="E189" s="229" t="s">
        <v>2069</v>
      </c>
      <c r="F189" s="230" t="s">
        <v>2070</v>
      </c>
      <c r="G189" s="231" t="s">
        <v>422</v>
      </c>
      <c r="H189" s="232">
        <v>108</v>
      </c>
      <c r="I189" s="233"/>
      <c r="J189" s="234">
        <f>ROUND(I189*H189,2)</f>
        <v>0</v>
      </c>
      <c r="K189" s="230" t="s">
        <v>1</v>
      </c>
      <c r="L189" s="44"/>
      <c r="M189" s="235" t="s">
        <v>1</v>
      </c>
      <c r="N189" s="236" t="s">
        <v>41</v>
      </c>
      <c r="O189" s="91"/>
      <c r="P189" s="237">
        <f>O189*H189</f>
        <v>0</v>
      </c>
      <c r="Q189" s="237">
        <v>0</v>
      </c>
      <c r="R189" s="237">
        <f>Q189*H189</f>
        <v>0</v>
      </c>
      <c r="S189" s="237">
        <v>0</v>
      </c>
      <c r="T189" s="238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39" t="s">
        <v>356</v>
      </c>
      <c r="AT189" s="239" t="s">
        <v>351</v>
      </c>
      <c r="AU189" s="239" t="s">
        <v>83</v>
      </c>
      <c r="AY189" s="17" t="s">
        <v>349</v>
      </c>
      <c r="BE189" s="240">
        <f>IF(N189="základní",J189,0)</f>
        <v>0</v>
      </c>
      <c r="BF189" s="240">
        <f>IF(N189="snížená",J189,0)</f>
        <v>0</v>
      </c>
      <c r="BG189" s="240">
        <f>IF(N189="zákl. přenesená",J189,0)</f>
        <v>0</v>
      </c>
      <c r="BH189" s="240">
        <f>IF(N189="sníž. přenesená",J189,0)</f>
        <v>0</v>
      </c>
      <c r="BI189" s="240">
        <f>IF(N189="nulová",J189,0)</f>
        <v>0</v>
      </c>
      <c r="BJ189" s="17" t="s">
        <v>83</v>
      </c>
      <c r="BK189" s="240">
        <f>ROUND(I189*H189,2)</f>
        <v>0</v>
      </c>
      <c r="BL189" s="17" t="s">
        <v>356</v>
      </c>
      <c r="BM189" s="239" t="s">
        <v>976</v>
      </c>
    </row>
    <row r="190" s="2" customFormat="1" ht="16.5" customHeight="1">
      <c r="A190" s="38"/>
      <c r="B190" s="39"/>
      <c r="C190" s="228" t="s">
        <v>652</v>
      </c>
      <c r="D190" s="228" t="s">
        <v>351</v>
      </c>
      <c r="E190" s="229" t="s">
        <v>2071</v>
      </c>
      <c r="F190" s="230" t="s">
        <v>2072</v>
      </c>
      <c r="G190" s="231" t="s">
        <v>1931</v>
      </c>
      <c r="H190" s="232">
        <v>18</v>
      </c>
      <c r="I190" s="233"/>
      <c r="J190" s="234">
        <f>ROUND(I190*H190,2)</f>
        <v>0</v>
      </c>
      <c r="K190" s="230" t="s">
        <v>1</v>
      </c>
      <c r="L190" s="44"/>
      <c r="M190" s="235" t="s">
        <v>1</v>
      </c>
      <c r="N190" s="236" t="s">
        <v>41</v>
      </c>
      <c r="O190" s="91"/>
      <c r="P190" s="237">
        <f>O190*H190</f>
        <v>0</v>
      </c>
      <c r="Q190" s="237">
        <v>0</v>
      </c>
      <c r="R190" s="237">
        <f>Q190*H190</f>
        <v>0</v>
      </c>
      <c r="S190" s="237">
        <v>0</v>
      </c>
      <c r="T190" s="238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239" t="s">
        <v>356</v>
      </c>
      <c r="AT190" s="239" t="s">
        <v>351</v>
      </c>
      <c r="AU190" s="239" t="s">
        <v>83</v>
      </c>
      <c r="AY190" s="17" t="s">
        <v>349</v>
      </c>
      <c r="BE190" s="240">
        <f>IF(N190="základní",J190,0)</f>
        <v>0</v>
      </c>
      <c r="BF190" s="240">
        <f>IF(N190="snížená",J190,0)</f>
        <v>0</v>
      </c>
      <c r="BG190" s="240">
        <f>IF(N190="zákl. přenesená",J190,0)</f>
        <v>0</v>
      </c>
      <c r="BH190" s="240">
        <f>IF(N190="sníž. přenesená",J190,0)</f>
        <v>0</v>
      </c>
      <c r="BI190" s="240">
        <f>IF(N190="nulová",J190,0)</f>
        <v>0</v>
      </c>
      <c r="BJ190" s="17" t="s">
        <v>83</v>
      </c>
      <c r="BK190" s="240">
        <f>ROUND(I190*H190,2)</f>
        <v>0</v>
      </c>
      <c r="BL190" s="17" t="s">
        <v>356</v>
      </c>
      <c r="BM190" s="239" t="s">
        <v>987</v>
      </c>
    </row>
    <row r="191" s="2" customFormat="1" ht="16.5" customHeight="1">
      <c r="A191" s="38"/>
      <c r="B191" s="39"/>
      <c r="C191" s="228" t="s">
        <v>658</v>
      </c>
      <c r="D191" s="228" t="s">
        <v>351</v>
      </c>
      <c r="E191" s="229" t="s">
        <v>2073</v>
      </c>
      <c r="F191" s="230" t="s">
        <v>2074</v>
      </c>
      <c r="G191" s="231" t="s">
        <v>1931</v>
      </c>
      <c r="H191" s="232">
        <v>10</v>
      </c>
      <c r="I191" s="233"/>
      <c r="J191" s="234">
        <f>ROUND(I191*H191,2)</f>
        <v>0</v>
      </c>
      <c r="K191" s="230" t="s">
        <v>1</v>
      </c>
      <c r="L191" s="44"/>
      <c r="M191" s="235" t="s">
        <v>1</v>
      </c>
      <c r="N191" s="236" t="s">
        <v>41</v>
      </c>
      <c r="O191" s="91"/>
      <c r="P191" s="237">
        <f>O191*H191</f>
        <v>0</v>
      </c>
      <c r="Q191" s="237">
        <v>0</v>
      </c>
      <c r="R191" s="237">
        <f>Q191*H191</f>
        <v>0</v>
      </c>
      <c r="S191" s="237">
        <v>0</v>
      </c>
      <c r="T191" s="238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39" t="s">
        <v>356</v>
      </c>
      <c r="AT191" s="239" t="s">
        <v>351</v>
      </c>
      <c r="AU191" s="239" t="s">
        <v>83</v>
      </c>
      <c r="AY191" s="17" t="s">
        <v>349</v>
      </c>
      <c r="BE191" s="240">
        <f>IF(N191="základní",J191,0)</f>
        <v>0</v>
      </c>
      <c r="BF191" s="240">
        <f>IF(N191="snížená",J191,0)</f>
        <v>0</v>
      </c>
      <c r="BG191" s="240">
        <f>IF(N191="zákl. přenesená",J191,0)</f>
        <v>0</v>
      </c>
      <c r="BH191" s="240">
        <f>IF(N191="sníž. přenesená",J191,0)</f>
        <v>0</v>
      </c>
      <c r="BI191" s="240">
        <f>IF(N191="nulová",J191,0)</f>
        <v>0</v>
      </c>
      <c r="BJ191" s="17" t="s">
        <v>83</v>
      </c>
      <c r="BK191" s="240">
        <f>ROUND(I191*H191,2)</f>
        <v>0</v>
      </c>
      <c r="BL191" s="17" t="s">
        <v>356</v>
      </c>
      <c r="BM191" s="239" t="s">
        <v>996</v>
      </c>
    </row>
    <row r="192" s="2" customFormat="1" ht="21.75" customHeight="1">
      <c r="A192" s="38"/>
      <c r="B192" s="39"/>
      <c r="C192" s="228" t="s">
        <v>666</v>
      </c>
      <c r="D192" s="228" t="s">
        <v>351</v>
      </c>
      <c r="E192" s="229" t="s">
        <v>2075</v>
      </c>
      <c r="F192" s="230" t="s">
        <v>2076</v>
      </c>
      <c r="G192" s="231" t="s">
        <v>1931</v>
      </c>
      <c r="H192" s="232">
        <v>9</v>
      </c>
      <c r="I192" s="233"/>
      <c r="J192" s="234">
        <f>ROUND(I192*H192,2)</f>
        <v>0</v>
      </c>
      <c r="K192" s="230" t="s">
        <v>1</v>
      </c>
      <c r="L192" s="44"/>
      <c r="M192" s="235" t="s">
        <v>1</v>
      </c>
      <c r="N192" s="236" t="s">
        <v>41</v>
      </c>
      <c r="O192" s="91"/>
      <c r="P192" s="237">
        <f>O192*H192</f>
        <v>0</v>
      </c>
      <c r="Q192" s="237">
        <v>0</v>
      </c>
      <c r="R192" s="237">
        <f>Q192*H192</f>
        <v>0</v>
      </c>
      <c r="S192" s="237">
        <v>0</v>
      </c>
      <c r="T192" s="238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239" t="s">
        <v>356</v>
      </c>
      <c r="AT192" s="239" t="s">
        <v>351</v>
      </c>
      <c r="AU192" s="239" t="s">
        <v>83</v>
      </c>
      <c r="AY192" s="17" t="s">
        <v>349</v>
      </c>
      <c r="BE192" s="240">
        <f>IF(N192="základní",J192,0)</f>
        <v>0</v>
      </c>
      <c r="BF192" s="240">
        <f>IF(N192="snížená",J192,0)</f>
        <v>0</v>
      </c>
      <c r="BG192" s="240">
        <f>IF(N192="zákl. přenesená",J192,0)</f>
        <v>0</v>
      </c>
      <c r="BH192" s="240">
        <f>IF(N192="sníž. přenesená",J192,0)</f>
        <v>0</v>
      </c>
      <c r="BI192" s="240">
        <f>IF(N192="nulová",J192,0)</f>
        <v>0</v>
      </c>
      <c r="BJ192" s="17" t="s">
        <v>83</v>
      </c>
      <c r="BK192" s="240">
        <f>ROUND(I192*H192,2)</f>
        <v>0</v>
      </c>
      <c r="BL192" s="17" t="s">
        <v>356</v>
      </c>
      <c r="BM192" s="239" t="s">
        <v>1019</v>
      </c>
    </row>
    <row r="193" s="2" customFormat="1" ht="33" customHeight="1">
      <c r="A193" s="38"/>
      <c r="B193" s="39"/>
      <c r="C193" s="228" t="s">
        <v>670</v>
      </c>
      <c r="D193" s="228" t="s">
        <v>351</v>
      </c>
      <c r="E193" s="229" t="s">
        <v>2077</v>
      </c>
      <c r="F193" s="230" t="s">
        <v>2078</v>
      </c>
      <c r="G193" s="231" t="s">
        <v>1931</v>
      </c>
      <c r="H193" s="232">
        <v>136</v>
      </c>
      <c r="I193" s="233"/>
      <c r="J193" s="234">
        <f>ROUND(I193*H193,2)</f>
        <v>0</v>
      </c>
      <c r="K193" s="230" t="s">
        <v>1</v>
      </c>
      <c r="L193" s="44"/>
      <c r="M193" s="235" t="s">
        <v>1</v>
      </c>
      <c r="N193" s="236" t="s">
        <v>41</v>
      </c>
      <c r="O193" s="91"/>
      <c r="P193" s="237">
        <f>O193*H193</f>
        <v>0</v>
      </c>
      <c r="Q193" s="237">
        <v>0</v>
      </c>
      <c r="R193" s="237">
        <f>Q193*H193</f>
        <v>0</v>
      </c>
      <c r="S193" s="237">
        <v>0</v>
      </c>
      <c r="T193" s="238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39" t="s">
        <v>356</v>
      </c>
      <c r="AT193" s="239" t="s">
        <v>351</v>
      </c>
      <c r="AU193" s="239" t="s">
        <v>83</v>
      </c>
      <c r="AY193" s="17" t="s">
        <v>349</v>
      </c>
      <c r="BE193" s="240">
        <f>IF(N193="základní",J193,0)</f>
        <v>0</v>
      </c>
      <c r="BF193" s="240">
        <f>IF(N193="snížená",J193,0)</f>
        <v>0</v>
      </c>
      <c r="BG193" s="240">
        <f>IF(N193="zákl. přenesená",J193,0)</f>
        <v>0</v>
      </c>
      <c r="BH193" s="240">
        <f>IF(N193="sníž. přenesená",J193,0)</f>
        <v>0</v>
      </c>
      <c r="BI193" s="240">
        <f>IF(N193="nulová",J193,0)</f>
        <v>0</v>
      </c>
      <c r="BJ193" s="17" t="s">
        <v>83</v>
      </c>
      <c r="BK193" s="240">
        <f>ROUND(I193*H193,2)</f>
        <v>0</v>
      </c>
      <c r="BL193" s="17" t="s">
        <v>356</v>
      </c>
      <c r="BM193" s="239" t="s">
        <v>1033</v>
      </c>
    </row>
    <row r="194" s="2" customFormat="1" ht="62.7" customHeight="1">
      <c r="A194" s="38"/>
      <c r="B194" s="39"/>
      <c r="C194" s="228" t="s">
        <v>674</v>
      </c>
      <c r="D194" s="228" t="s">
        <v>351</v>
      </c>
      <c r="E194" s="229" t="s">
        <v>2079</v>
      </c>
      <c r="F194" s="230" t="s">
        <v>2080</v>
      </c>
      <c r="G194" s="231" t="s">
        <v>1931</v>
      </c>
      <c r="H194" s="232">
        <v>3</v>
      </c>
      <c r="I194" s="233"/>
      <c r="J194" s="234">
        <f>ROUND(I194*H194,2)</f>
        <v>0</v>
      </c>
      <c r="K194" s="230" t="s">
        <v>1</v>
      </c>
      <c r="L194" s="44"/>
      <c r="M194" s="235" t="s">
        <v>1</v>
      </c>
      <c r="N194" s="236" t="s">
        <v>41</v>
      </c>
      <c r="O194" s="91"/>
      <c r="P194" s="237">
        <f>O194*H194</f>
        <v>0</v>
      </c>
      <c r="Q194" s="237">
        <v>0</v>
      </c>
      <c r="R194" s="237">
        <f>Q194*H194</f>
        <v>0</v>
      </c>
      <c r="S194" s="237">
        <v>0</v>
      </c>
      <c r="T194" s="238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239" t="s">
        <v>356</v>
      </c>
      <c r="AT194" s="239" t="s">
        <v>351</v>
      </c>
      <c r="AU194" s="239" t="s">
        <v>83</v>
      </c>
      <c r="AY194" s="17" t="s">
        <v>349</v>
      </c>
      <c r="BE194" s="240">
        <f>IF(N194="základní",J194,0)</f>
        <v>0</v>
      </c>
      <c r="BF194" s="240">
        <f>IF(N194="snížená",J194,0)</f>
        <v>0</v>
      </c>
      <c r="BG194" s="240">
        <f>IF(N194="zákl. přenesená",J194,0)</f>
        <v>0</v>
      </c>
      <c r="BH194" s="240">
        <f>IF(N194="sníž. přenesená",J194,0)</f>
        <v>0</v>
      </c>
      <c r="BI194" s="240">
        <f>IF(N194="nulová",J194,0)</f>
        <v>0</v>
      </c>
      <c r="BJ194" s="17" t="s">
        <v>83</v>
      </c>
      <c r="BK194" s="240">
        <f>ROUND(I194*H194,2)</f>
        <v>0</v>
      </c>
      <c r="BL194" s="17" t="s">
        <v>356</v>
      </c>
      <c r="BM194" s="239" t="s">
        <v>1044</v>
      </c>
    </row>
    <row r="195" s="2" customFormat="1" ht="16.5" customHeight="1">
      <c r="A195" s="38"/>
      <c r="B195" s="39"/>
      <c r="C195" s="228" t="s">
        <v>678</v>
      </c>
      <c r="D195" s="228" t="s">
        <v>351</v>
      </c>
      <c r="E195" s="229" t="s">
        <v>2081</v>
      </c>
      <c r="F195" s="230" t="s">
        <v>2082</v>
      </c>
      <c r="G195" s="231" t="s">
        <v>1931</v>
      </c>
      <c r="H195" s="232">
        <v>90</v>
      </c>
      <c r="I195" s="233"/>
      <c r="J195" s="234">
        <f>ROUND(I195*H195,2)</f>
        <v>0</v>
      </c>
      <c r="K195" s="230" t="s">
        <v>1</v>
      </c>
      <c r="L195" s="44"/>
      <c r="M195" s="235" t="s">
        <v>1</v>
      </c>
      <c r="N195" s="236" t="s">
        <v>41</v>
      </c>
      <c r="O195" s="91"/>
      <c r="P195" s="237">
        <f>O195*H195</f>
        <v>0</v>
      </c>
      <c r="Q195" s="237">
        <v>0</v>
      </c>
      <c r="R195" s="237">
        <f>Q195*H195</f>
        <v>0</v>
      </c>
      <c r="S195" s="237">
        <v>0</v>
      </c>
      <c r="T195" s="238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39" t="s">
        <v>356</v>
      </c>
      <c r="AT195" s="239" t="s">
        <v>351</v>
      </c>
      <c r="AU195" s="239" t="s">
        <v>83</v>
      </c>
      <c r="AY195" s="17" t="s">
        <v>349</v>
      </c>
      <c r="BE195" s="240">
        <f>IF(N195="základní",J195,0)</f>
        <v>0</v>
      </c>
      <c r="BF195" s="240">
        <f>IF(N195="snížená",J195,0)</f>
        <v>0</v>
      </c>
      <c r="BG195" s="240">
        <f>IF(N195="zákl. přenesená",J195,0)</f>
        <v>0</v>
      </c>
      <c r="BH195" s="240">
        <f>IF(N195="sníž. přenesená",J195,0)</f>
        <v>0</v>
      </c>
      <c r="BI195" s="240">
        <f>IF(N195="nulová",J195,0)</f>
        <v>0</v>
      </c>
      <c r="BJ195" s="17" t="s">
        <v>83</v>
      </c>
      <c r="BK195" s="240">
        <f>ROUND(I195*H195,2)</f>
        <v>0</v>
      </c>
      <c r="BL195" s="17" t="s">
        <v>356</v>
      </c>
      <c r="BM195" s="239" t="s">
        <v>1054</v>
      </c>
    </row>
    <row r="196" s="2" customFormat="1" ht="16.5" customHeight="1">
      <c r="A196" s="38"/>
      <c r="B196" s="39"/>
      <c r="C196" s="228" t="s">
        <v>682</v>
      </c>
      <c r="D196" s="228" t="s">
        <v>351</v>
      </c>
      <c r="E196" s="229" t="s">
        <v>2083</v>
      </c>
      <c r="F196" s="230" t="s">
        <v>2084</v>
      </c>
      <c r="G196" s="231" t="s">
        <v>1931</v>
      </c>
      <c r="H196" s="232">
        <v>9</v>
      </c>
      <c r="I196" s="233"/>
      <c r="J196" s="234">
        <f>ROUND(I196*H196,2)</f>
        <v>0</v>
      </c>
      <c r="K196" s="230" t="s">
        <v>1</v>
      </c>
      <c r="L196" s="44"/>
      <c r="M196" s="235" t="s">
        <v>1</v>
      </c>
      <c r="N196" s="236" t="s">
        <v>41</v>
      </c>
      <c r="O196" s="91"/>
      <c r="P196" s="237">
        <f>O196*H196</f>
        <v>0</v>
      </c>
      <c r="Q196" s="237">
        <v>0</v>
      </c>
      <c r="R196" s="237">
        <f>Q196*H196</f>
        <v>0</v>
      </c>
      <c r="S196" s="237">
        <v>0</v>
      </c>
      <c r="T196" s="238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39" t="s">
        <v>356</v>
      </c>
      <c r="AT196" s="239" t="s">
        <v>351</v>
      </c>
      <c r="AU196" s="239" t="s">
        <v>83</v>
      </c>
      <c r="AY196" s="17" t="s">
        <v>349</v>
      </c>
      <c r="BE196" s="240">
        <f>IF(N196="základní",J196,0)</f>
        <v>0</v>
      </c>
      <c r="BF196" s="240">
        <f>IF(N196="snížená",J196,0)</f>
        <v>0</v>
      </c>
      <c r="BG196" s="240">
        <f>IF(N196="zákl. přenesená",J196,0)</f>
        <v>0</v>
      </c>
      <c r="BH196" s="240">
        <f>IF(N196="sníž. přenesená",J196,0)</f>
        <v>0</v>
      </c>
      <c r="BI196" s="240">
        <f>IF(N196="nulová",J196,0)</f>
        <v>0</v>
      </c>
      <c r="BJ196" s="17" t="s">
        <v>83</v>
      </c>
      <c r="BK196" s="240">
        <f>ROUND(I196*H196,2)</f>
        <v>0</v>
      </c>
      <c r="BL196" s="17" t="s">
        <v>356</v>
      </c>
      <c r="BM196" s="239" t="s">
        <v>1062</v>
      </c>
    </row>
    <row r="197" s="2" customFormat="1" ht="16.5" customHeight="1">
      <c r="A197" s="38"/>
      <c r="B197" s="39"/>
      <c r="C197" s="228" t="s">
        <v>686</v>
      </c>
      <c r="D197" s="228" t="s">
        <v>351</v>
      </c>
      <c r="E197" s="229" t="s">
        <v>2085</v>
      </c>
      <c r="F197" s="230" t="s">
        <v>2086</v>
      </c>
      <c r="G197" s="231" t="s">
        <v>1931</v>
      </c>
      <c r="H197" s="232">
        <v>9</v>
      </c>
      <c r="I197" s="233"/>
      <c r="J197" s="234">
        <f>ROUND(I197*H197,2)</f>
        <v>0</v>
      </c>
      <c r="K197" s="230" t="s">
        <v>1</v>
      </c>
      <c r="L197" s="44"/>
      <c r="M197" s="235" t="s">
        <v>1</v>
      </c>
      <c r="N197" s="236" t="s">
        <v>41</v>
      </c>
      <c r="O197" s="91"/>
      <c r="P197" s="237">
        <f>O197*H197</f>
        <v>0</v>
      </c>
      <c r="Q197" s="237">
        <v>0</v>
      </c>
      <c r="R197" s="237">
        <f>Q197*H197</f>
        <v>0</v>
      </c>
      <c r="S197" s="237">
        <v>0</v>
      </c>
      <c r="T197" s="238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39" t="s">
        <v>356</v>
      </c>
      <c r="AT197" s="239" t="s">
        <v>351</v>
      </c>
      <c r="AU197" s="239" t="s">
        <v>83</v>
      </c>
      <c r="AY197" s="17" t="s">
        <v>349</v>
      </c>
      <c r="BE197" s="240">
        <f>IF(N197="základní",J197,0)</f>
        <v>0</v>
      </c>
      <c r="BF197" s="240">
        <f>IF(N197="snížená",J197,0)</f>
        <v>0</v>
      </c>
      <c r="BG197" s="240">
        <f>IF(N197="zákl. přenesená",J197,0)</f>
        <v>0</v>
      </c>
      <c r="BH197" s="240">
        <f>IF(N197="sníž. přenesená",J197,0)</f>
        <v>0</v>
      </c>
      <c r="BI197" s="240">
        <f>IF(N197="nulová",J197,0)</f>
        <v>0</v>
      </c>
      <c r="BJ197" s="17" t="s">
        <v>83</v>
      </c>
      <c r="BK197" s="240">
        <f>ROUND(I197*H197,2)</f>
        <v>0</v>
      </c>
      <c r="BL197" s="17" t="s">
        <v>356</v>
      </c>
      <c r="BM197" s="239" t="s">
        <v>1069</v>
      </c>
    </row>
    <row r="198" s="2" customFormat="1" ht="16.5" customHeight="1">
      <c r="A198" s="38"/>
      <c r="B198" s="39"/>
      <c r="C198" s="228" t="s">
        <v>692</v>
      </c>
      <c r="D198" s="228" t="s">
        <v>351</v>
      </c>
      <c r="E198" s="229" t="s">
        <v>2087</v>
      </c>
      <c r="F198" s="230" t="s">
        <v>2088</v>
      </c>
      <c r="G198" s="231" t="s">
        <v>1931</v>
      </c>
      <c r="H198" s="232">
        <v>48</v>
      </c>
      <c r="I198" s="233"/>
      <c r="J198" s="234">
        <f>ROUND(I198*H198,2)</f>
        <v>0</v>
      </c>
      <c r="K198" s="230" t="s">
        <v>1</v>
      </c>
      <c r="L198" s="44"/>
      <c r="M198" s="235" t="s">
        <v>1</v>
      </c>
      <c r="N198" s="236" t="s">
        <v>41</v>
      </c>
      <c r="O198" s="91"/>
      <c r="P198" s="237">
        <f>O198*H198</f>
        <v>0</v>
      </c>
      <c r="Q198" s="237">
        <v>0</v>
      </c>
      <c r="R198" s="237">
        <f>Q198*H198</f>
        <v>0</v>
      </c>
      <c r="S198" s="237">
        <v>0</v>
      </c>
      <c r="T198" s="238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239" t="s">
        <v>356</v>
      </c>
      <c r="AT198" s="239" t="s">
        <v>351</v>
      </c>
      <c r="AU198" s="239" t="s">
        <v>83</v>
      </c>
      <c r="AY198" s="17" t="s">
        <v>349</v>
      </c>
      <c r="BE198" s="240">
        <f>IF(N198="základní",J198,0)</f>
        <v>0</v>
      </c>
      <c r="BF198" s="240">
        <f>IF(N198="snížená",J198,0)</f>
        <v>0</v>
      </c>
      <c r="BG198" s="240">
        <f>IF(N198="zákl. přenesená",J198,0)</f>
        <v>0</v>
      </c>
      <c r="BH198" s="240">
        <f>IF(N198="sníž. přenesená",J198,0)</f>
        <v>0</v>
      </c>
      <c r="BI198" s="240">
        <f>IF(N198="nulová",J198,0)</f>
        <v>0</v>
      </c>
      <c r="BJ198" s="17" t="s">
        <v>83</v>
      </c>
      <c r="BK198" s="240">
        <f>ROUND(I198*H198,2)</f>
        <v>0</v>
      </c>
      <c r="BL198" s="17" t="s">
        <v>356</v>
      </c>
      <c r="BM198" s="239" t="s">
        <v>1077</v>
      </c>
    </row>
    <row r="199" s="2" customFormat="1" ht="16.5" customHeight="1">
      <c r="A199" s="38"/>
      <c r="B199" s="39"/>
      <c r="C199" s="228" t="s">
        <v>697</v>
      </c>
      <c r="D199" s="228" t="s">
        <v>351</v>
      </c>
      <c r="E199" s="229" t="s">
        <v>2089</v>
      </c>
      <c r="F199" s="230" t="s">
        <v>2090</v>
      </c>
      <c r="G199" s="231" t="s">
        <v>1931</v>
      </c>
      <c r="H199" s="232">
        <v>9</v>
      </c>
      <c r="I199" s="233"/>
      <c r="J199" s="234">
        <f>ROUND(I199*H199,2)</f>
        <v>0</v>
      </c>
      <c r="K199" s="230" t="s">
        <v>1</v>
      </c>
      <c r="L199" s="44"/>
      <c r="M199" s="235" t="s">
        <v>1</v>
      </c>
      <c r="N199" s="236" t="s">
        <v>41</v>
      </c>
      <c r="O199" s="91"/>
      <c r="P199" s="237">
        <f>O199*H199</f>
        <v>0</v>
      </c>
      <c r="Q199" s="237">
        <v>0</v>
      </c>
      <c r="R199" s="237">
        <f>Q199*H199</f>
        <v>0</v>
      </c>
      <c r="S199" s="237">
        <v>0</v>
      </c>
      <c r="T199" s="238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39" t="s">
        <v>356</v>
      </c>
      <c r="AT199" s="239" t="s">
        <v>351</v>
      </c>
      <c r="AU199" s="239" t="s">
        <v>83</v>
      </c>
      <c r="AY199" s="17" t="s">
        <v>349</v>
      </c>
      <c r="BE199" s="240">
        <f>IF(N199="základní",J199,0)</f>
        <v>0</v>
      </c>
      <c r="BF199" s="240">
        <f>IF(N199="snížená",J199,0)</f>
        <v>0</v>
      </c>
      <c r="BG199" s="240">
        <f>IF(N199="zákl. přenesená",J199,0)</f>
        <v>0</v>
      </c>
      <c r="BH199" s="240">
        <f>IF(N199="sníž. přenesená",J199,0)</f>
        <v>0</v>
      </c>
      <c r="BI199" s="240">
        <f>IF(N199="nulová",J199,0)</f>
        <v>0</v>
      </c>
      <c r="BJ199" s="17" t="s">
        <v>83</v>
      </c>
      <c r="BK199" s="240">
        <f>ROUND(I199*H199,2)</f>
        <v>0</v>
      </c>
      <c r="BL199" s="17" t="s">
        <v>356</v>
      </c>
      <c r="BM199" s="239" t="s">
        <v>1089</v>
      </c>
    </row>
    <row r="200" s="2" customFormat="1" ht="16.5" customHeight="1">
      <c r="A200" s="38"/>
      <c r="B200" s="39"/>
      <c r="C200" s="228" t="s">
        <v>702</v>
      </c>
      <c r="D200" s="228" t="s">
        <v>351</v>
      </c>
      <c r="E200" s="229" t="s">
        <v>2091</v>
      </c>
      <c r="F200" s="230" t="s">
        <v>2092</v>
      </c>
      <c r="G200" s="231" t="s">
        <v>1931</v>
      </c>
      <c r="H200" s="232">
        <v>9</v>
      </c>
      <c r="I200" s="233"/>
      <c r="J200" s="234">
        <f>ROUND(I200*H200,2)</f>
        <v>0</v>
      </c>
      <c r="K200" s="230" t="s">
        <v>1</v>
      </c>
      <c r="L200" s="44"/>
      <c r="M200" s="235" t="s">
        <v>1</v>
      </c>
      <c r="N200" s="236" t="s">
        <v>41</v>
      </c>
      <c r="O200" s="91"/>
      <c r="P200" s="237">
        <f>O200*H200</f>
        <v>0</v>
      </c>
      <c r="Q200" s="237">
        <v>0</v>
      </c>
      <c r="R200" s="237">
        <f>Q200*H200</f>
        <v>0</v>
      </c>
      <c r="S200" s="237">
        <v>0</v>
      </c>
      <c r="T200" s="238">
        <f>S200*H200</f>
        <v>0</v>
      </c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R200" s="239" t="s">
        <v>356</v>
      </c>
      <c r="AT200" s="239" t="s">
        <v>351</v>
      </c>
      <c r="AU200" s="239" t="s">
        <v>83</v>
      </c>
      <c r="AY200" s="17" t="s">
        <v>349</v>
      </c>
      <c r="BE200" s="240">
        <f>IF(N200="základní",J200,0)</f>
        <v>0</v>
      </c>
      <c r="BF200" s="240">
        <f>IF(N200="snížená",J200,0)</f>
        <v>0</v>
      </c>
      <c r="BG200" s="240">
        <f>IF(N200="zákl. přenesená",J200,0)</f>
        <v>0</v>
      </c>
      <c r="BH200" s="240">
        <f>IF(N200="sníž. přenesená",J200,0)</f>
        <v>0</v>
      </c>
      <c r="BI200" s="240">
        <f>IF(N200="nulová",J200,0)</f>
        <v>0</v>
      </c>
      <c r="BJ200" s="17" t="s">
        <v>83</v>
      </c>
      <c r="BK200" s="240">
        <f>ROUND(I200*H200,2)</f>
        <v>0</v>
      </c>
      <c r="BL200" s="17" t="s">
        <v>356</v>
      </c>
      <c r="BM200" s="239" t="s">
        <v>1100</v>
      </c>
    </row>
    <row r="201" s="2" customFormat="1" ht="16.5" customHeight="1">
      <c r="A201" s="38"/>
      <c r="B201" s="39"/>
      <c r="C201" s="228" t="s">
        <v>712</v>
      </c>
      <c r="D201" s="228" t="s">
        <v>351</v>
      </c>
      <c r="E201" s="229" t="s">
        <v>2093</v>
      </c>
      <c r="F201" s="230" t="s">
        <v>2094</v>
      </c>
      <c r="G201" s="231" t="s">
        <v>1931</v>
      </c>
      <c r="H201" s="232">
        <v>9</v>
      </c>
      <c r="I201" s="233"/>
      <c r="J201" s="234">
        <f>ROUND(I201*H201,2)</f>
        <v>0</v>
      </c>
      <c r="K201" s="230" t="s">
        <v>1</v>
      </c>
      <c r="L201" s="44"/>
      <c r="M201" s="235" t="s">
        <v>1</v>
      </c>
      <c r="N201" s="236" t="s">
        <v>41</v>
      </c>
      <c r="O201" s="91"/>
      <c r="P201" s="237">
        <f>O201*H201</f>
        <v>0</v>
      </c>
      <c r="Q201" s="237">
        <v>0</v>
      </c>
      <c r="R201" s="237">
        <f>Q201*H201</f>
        <v>0</v>
      </c>
      <c r="S201" s="237">
        <v>0</v>
      </c>
      <c r="T201" s="238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39" t="s">
        <v>356</v>
      </c>
      <c r="AT201" s="239" t="s">
        <v>351</v>
      </c>
      <c r="AU201" s="239" t="s">
        <v>83</v>
      </c>
      <c r="AY201" s="17" t="s">
        <v>349</v>
      </c>
      <c r="BE201" s="240">
        <f>IF(N201="základní",J201,0)</f>
        <v>0</v>
      </c>
      <c r="BF201" s="240">
        <f>IF(N201="snížená",J201,0)</f>
        <v>0</v>
      </c>
      <c r="BG201" s="240">
        <f>IF(N201="zákl. přenesená",J201,0)</f>
        <v>0</v>
      </c>
      <c r="BH201" s="240">
        <f>IF(N201="sníž. přenesená",J201,0)</f>
        <v>0</v>
      </c>
      <c r="BI201" s="240">
        <f>IF(N201="nulová",J201,0)</f>
        <v>0</v>
      </c>
      <c r="BJ201" s="17" t="s">
        <v>83</v>
      </c>
      <c r="BK201" s="240">
        <f>ROUND(I201*H201,2)</f>
        <v>0</v>
      </c>
      <c r="BL201" s="17" t="s">
        <v>356</v>
      </c>
      <c r="BM201" s="239" t="s">
        <v>1108</v>
      </c>
    </row>
    <row r="202" s="2" customFormat="1" ht="16.5" customHeight="1">
      <c r="A202" s="38"/>
      <c r="B202" s="39"/>
      <c r="C202" s="228" t="s">
        <v>715</v>
      </c>
      <c r="D202" s="228" t="s">
        <v>351</v>
      </c>
      <c r="E202" s="229" t="s">
        <v>2095</v>
      </c>
      <c r="F202" s="230" t="s">
        <v>2096</v>
      </c>
      <c r="G202" s="231" t="s">
        <v>1931</v>
      </c>
      <c r="H202" s="232">
        <v>22</v>
      </c>
      <c r="I202" s="233"/>
      <c r="J202" s="234">
        <f>ROUND(I202*H202,2)</f>
        <v>0</v>
      </c>
      <c r="K202" s="230" t="s">
        <v>1</v>
      </c>
      <c r="L202" s="44"/>
      <c r="M202" s="235" t="s">
        <v>1</v>
      </c>
      <c r="N202" s="236" t="s">
        <v>41</v>
      </c>
      <c r="O202" s="91"/>
      <c r="P202" s="237">
        <f>O202*H202</f>
        <v>0</v>
      </c>
      <c r="Q202" s="237">
        <v>0</v>
      </c>
      <c r="R202" s="237">
        <f>Q202*H202</f>
        <v>0</v>
      </c>
      <c r="S202" s="237">
        <v>0</v>
      </c>
      <c r="T202" s="238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39" t="s">
        <v>356</v>
      </c>
      <c r="AT202" s="239" t="s">
        <v>351</v>
      </c>
      <c r="AU202" s="239" t="s">
        <v>83</v>
      </c>
      <c r="AY202" s="17" t="s">
        <v>349</v>
      </c>
      <c r="BE202" s="240">
        <f>IF(N202="základní",J202,0)</f>
        <v>0</v>
      </c>
      <c r="BF202" s="240">
        <f>IF(N202="snížená",J202,0)</f>
        <v>0</v>
      </c>
      <c r="BG202" s="240">
        <f>IF(N202="zákl. přenesená",J202,0)</f>
        <v>0</v>
      </c>
      <c r="BH202" s="240">
        <f>IF(N202="sníž. přenesená",J202,0)</f>
        <v>0</v>
      </c>
      <c r="BI202" s="240">
        <f>IF(N202="nulová",J202,0)</f>
        <v>0</v>
      </c>
      <c r="BJ202" s="17" t="s">
        <v>83</v>
      </c>
      <c r="BK202" s="240">
        <f>ROUND(I202*H202,2)</f>
        <v>0</v>
      </c>
      <c r="BL202" s="17" t="s">
        <v>356</v>
      </c>
      <c r="BM202" s="239" t="s">
        <v>1118</v>
      </c>
    </row>
    <row r="203" s="2" customFormat="1" ht="16.5" customHeight="1">
      <c r="A203" s="38"/>
      <c r="B203" s="39"/>
      <c r="C203" s="228" t="s">
        <v>720</v>
      </c>
      <c r="D203" s="228" t="s">
        <v>351</v>
      </c>
      <c r="E203" s="229" t="s">
        <v>2097</v>
      </c>
      <c r="F203" s="230" t="s">
        <v>2098</v>
      </c>
      <c r="G203" s="231" t="s">
        <v>1931</v>
      </c>
      <c r="H203" s="232">
        <v>38</v>
      </c>
      <c r="I203" s="233"/>
      <c r="J203" s="234">
        <f>ROUND(I203*H203,2)</f>
        <v>0</v>
      </c>
      <c r="K203" s="230" t="s">
        <v>1</v>
      </c>
      <c r="L203" s="44"/>
      <c r="M203" s="235" t="s">
        <v>1</v>
      </c>
      <c r="N203" s="236" t="s">
        <v>41</v>
      </c>
      <c r="O203" s="91"/>
      <c r="P203" s="237">
        <f>O203*H203</f>
        <v>0</v>
      </c>
      <c r="Q203" s="237">
        <v>0</v>
      </c>
      <c r="R203" s="237">
        <f>Q203*H203</f>
        <v>0</v>
      </c>
      <c r="S203" s="237">
        <v>0</v>
      </c>
      <c r="T203" s="238">
        <f>S203*H203</f>
        <v>0</v>
      </c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R203" s="239" t="s">
        <v>356</v>
      </c>
      <c r="AT203" s="239" t="s">
        <v>351</v>
      </c>
      <c r="AU203" s="239" t="s">
        <v>83</v>
      </c>
      <c r="AY203" s="17" t="s">
        <v>349</v>
      </c>
      <c r="BE203" s="240">
        <f>IF(N203="základní",J203,0)</f>
        <v>0</v>
      </c>
      <c r="BF203" s="240">
        <f>IF(N203="snížená",J203,0)</f>
        <v>0</v>
      </c>
      <c r="BG203" s="240">
        <f>IF(N203="zákl. přenesená",J203,0)</f>
        <v>0</v>
      </c>
      <c r="BH203" s="240">
        <f>IF(N203="sníž. přenesená",J203,0)</f>
        <v>0</v>
      </c>
      <c r="BI203" s="240">
        <f>IF(N203="nulová",J203,0)</f>
        <v>0</v>
      </c>
      <c r="BJ203" s="17" t="s">
        <v>83</v>
      </c>
      <c r="BK203" s="240">
        <f>ROUND(I203*H203,2)</f>
        <v>0</v>
      </c>
      <c r="BL203" s="17" t="s">
        <v>356</v>
      </c>
      <c r="BM203" s="239" t="s">
        <v>1130</v>
      </c>
    </row>
    <row r="204" s="2" customFormat="1" ht="16.5" customHeight="1">
      <c r="A204" s="38"/>
      <c r="B204" s="39"/>
      <c r="C204" s="228" t="s">
        <v>725</v>
      </c>
      <c r="D204" s="228" t="s">
        <v>351</v>
      </c>
      <c r="E204" s="229" t="s">
        <v>2099</v>
      </c>
      <c r="F204" s="230" t="s">
        <v>2100</v>
      </c>
      <c r="G204" s="231" t="s">
        <v>1931</v>
      </c>
      <c r="H204" s="232">
        <v>60</v>
      </c>
      <c r="I204" s="233"/>
      <c r="J204" s="234">
        <f>ROUND(I204*H204,2)</f>
        <v>0</v>
      </c>
      <c r="K204" s="230" t="s">
        <v>1</v>
      </c>
      <c r="L204" s="44"/>
      <c r="M204" s="235" t="s">
        <v>1</v>
      </c>
      <c r="N204" s="236" t="s">
        <v>41</v>
      </c>
      <c r="O204" s="91"/>
      <c r="P204" s="237">
        <f>O204*H204</f>
        <v>0</v>
      </c>
      <c r="Q204" s="237">
        <v>0</v>
      </c>
      <c r="R204" s="237">
        <f>Q204*H204</f>
        <v>0</v>
      </c>
      <c r="S204" s="237">
        <v>0</v>
      </c>
      <c r="T204" s="238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39" t="s">
        <v>356</v>
      </c>
      <c r="AT204" s="239" t="s">
        <v>351</v>
      </c>
      <c r="AU204" s="239" t="s">
        <v>83</v>
      </c>
      <c r="AY204" s="17" t="s">
        <v>349</v>
      </c>
      <c r="BE204" s="240">
        <f>IF(N204="základní",J204,0)</f>
        <v>0</v>
      </c>
      <c r="BF204" s="240">
        <f>IF(N204="snížená",J204,0)</f>
        <v>0</v>
      </c>
      <c r="BG204" s="240">
        <f>IF(N204="zákl. přenesená",J204,0)</f>
        <v>0</v>
      </c>
      <c r="BH204" s="240">
        <f>IF(N204="sníž. přenesená",J204,0)</f>
        <v>0</v>
      </c>
      <c r="BI204" s="240">
        <f>IF(N204="nulová",J204,0)</f>
        <v>0</v>
      </c>
      <c r="BJ204" s="17" t="s">
        <v>83</v>
      </c>
      <c r="BK204" s="240">
        <f>ROUND(I204*H204,2)</f>
        <v>0</v>
      </c>
      <c r="BL204" s="17" t="s">
        <v>356</v>
      </c>
      <c r="BM204" s="239" t="s">
        <v>1148</v>
      </c>
    </row>
    <row r="205" s="2" customFormat="1" ht="16.5" customHeight="1">
      <c r="A205" s="38"/>
      <c r="B205" s="39"/>
      <c r="C205" s="228" t="s">
        <v>729</v>
      </c>
      <c r="D205" s="228" t="s">
        <v>351</v>
      </c>
      <c r="E205" s="229" t="s">
        <v>2033</v>
      </c>
      <c r="F205" s="230" t="s">
        <v>2034</v>
      </c>
      <c r="G205" s="231" t="s">
        <v>1192</v>
      </c>
      <c r="H205" s="232">
        <v>1</v>
      </c>
      <c r="I205" s="233"/>
      <c r="J205" s="234">
        <f>ROUND(I205*H205,2)</f>
        <v>0</v>
      </c>
      <c r="K205" s="230" t="s">
        <v>1</v>
      </c>
      <c r="L205" s="44"/>
      <c r="M205" s="235" t="s">
        <v>1</v>
      </c>
      <c r="N205" s="236" t="s">
        <v>41</v>
      </c>
      <c r="O205" s="91"/>
      <c r="P205" s="237">
        <f>O205*H205</f>
        <v>0</v>
      </c>
      <c r="Q205" s="237">
        <v>0</v>
      </c>
      <c r="R205" s="237">
        <f>Q205*H205</f>
        <v>0</v>
      </c>
      <c r="S205" s="237">
        <v>0</v>
      </c>
      <c r="T205" s="238">
        <f>S205*H205</f>
        <v>0</v>
      </c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R205" s="239" t="s">
        <v>356</v>
      </c>
      <c r="AT205" s="239" t="s">
        <v>351</v>
      </c>
      <c r="AU205" s="239" t="s">
        <v>83</v>
      </c>
      <c r="AY205" s="17" t="s">
        <v>349</v>
      </c>
      <c r="BE205" s="240">
        <f>IF(N205="základní",J205,0)</f>
        <v>0</v>
      </c>
      <c r="BF205" s="240">
        <f>IF(N205="snížená",J205,0)</f>
        <v>0</v>
      </c>
      <c r="BG205" s="240">
        <f>IF(N205="zákl. přenesená",J205,0)</f>
        <v>0</v>
      </c>
      <c r="BH205" s="240">
        <f>IF(N205="sníž. přenesená",J205,0)</f>
        <v>0</v>
      </c>
      <c r="BI205" s="240">
        <f>IF(N205="nulová",J205,0)</f>
        <v>0</v>
      </c>
      <c r="BJ205" s="17" t="s">
        <v>83</v>
      </c>
      <c r="BK205" s="240">
        <f>ROUND(I205*H205,2)</f>
        <v>0</v>
      </c>
      <c r="BL205" s="17" t="s">
        <v>356</v>
      </c>
      <c r="BM205" s="239" t="s">
        <v>1158</v>
      </c>
    </row>
    <row r="206" s="12" customFormat="1" ht="25.92" customHeight="1">
      <c r="A206" s="12"/>
      <c r="B206" s="212"/>
      <c r="C206" s="213"/>
      <c r="D206" s="214" t="s">
        <v>75</v>
      </c>
      <c r="E206" s="215" t="s">
        <v>2101</v>
      </c>
      <c r="F206" s="215" t="s">
        <v>2102</v>
      </c>
      <c r="G206" s="213"/>
      <c r="H206" s="213"/>
      <c r="I206" s="216"/>
      <c r="J206" s="217">
        <f>BK206</f>
        <v>0</v>
      </c>
      <c r="K206" s="213"/>
      <c r="L206" s="218"/>
      <c r="M206" s="219"/>
      <c r="N206" s="220"/>
      <c r="O206" s="220"/>
      <c r="P206" s="221">
        <f>SUM(P207:P215)</f>
        <v>0</v>
      </c>
      <c r="Q206" s="220"/>
      <c r="R206" s="221">
        <f>SUM(R207:R215)</f>
        <v>0</v>
      </c>
      <c r="S206" s="220"/>
      <c r="T206" s="222">
        <f>SUM(T207:T215)</f>
        <v>0</v>
      </c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R206" s="223" t="s">
        <v>83</v>
      </c>
      <c r="AT206" s="224" t="s">
        <v>75</v>
      </c>
      <c r="AU206" s="224" t="s">
        <v>76</v>
      </c>
      <c r="AY206" s="223" t="s">
        <v>349</v>
      </c>
      <c r="BK206" s="225">
        <f>SUM(BK207:BK215)</f>
        <v>0</v>
      </c>
    </row>
    <row r="207" s="2" customFormat="1" ht="24.15" customHeight="1">
      <c r="A207" s="38"/>
      <c r="B207" s="39"/>
      <c r="C207" s="228" t="s">
        <v>733</v>
      </c>
      <c r="D207" s="228" t="s">
        <v>351</v>
      </c>
      <c r="E207" s="229" t="s">
        <v>2103</v>
      </c>
      <c r="F207" s="230" t="s">
        <v>2104</v>
      </c>
      <c r="G207" s="231" t="s">
        <v>1931</v>
      </c>
      <c r="H207" s="232">
        <v>41</v>
      </c>
      <c r="I207" s="233"/>
      <c r="J207" s="234">
        <f>ROUND(I207*H207,2)</f>
        <v>0</v>
      </c>
      <c r="K207" s="230" t="s">
        <v>1</v>
      </c>
      <c r="L207" s="44"/>
      <c r="M207" s="235" t="s">
        <v>1</v>
      </c>
      <c r="N207" s="236" t="s">
        <v>41</v>
      </c>
      <c r="O207" s="91"/>
      <c r="P207" s="237">
        <f>O207*H207</f>
        <v>0</v>
      </c>
      <c r="Q207" s="237">
        <v>0</v>
      </c>
      <c r="R207" s="237">
        <f>Q207*H207</f>
        <v>0</v>
      </c>
      <c r="S207" s="237">
        <v>0</v>
      </c>
      <c r="T207" s="238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39" t="s">
        <v>356</v>
      </c>
      <c r="AT207" s="239" t="s">
        <v>351</v>
      </c>
      <c r="AU207" s="239" t="s">
        <v>83</v>
      </c>
      <c r="AY207" s="17" t="s">
        <v>349</v>
      </c>
      <c r="BE207" s="240">
        <f>IF(N207="základní",J207,0)</f>
        <v>0</v>
      </c>
      <c r="BF207" s="240">
        <f>IF(N207="snížená",J207,0)</f>
        <v>0</v>
      </c>
      <c r="BG207" s="240">
        <f>IF(N207="zákl. přenesená",J207,0)</f>
        <v>0</v>
      </c>
      <c r="BH207" s="240">
        <f>IF(N207="sníž. přenesená",J207,0)</f>
        <v>0</v>
      </c>
      <c r="BI207" s="240">
        <f>IF(N207="nulová",J207,0)</f>
        <v>0</v>
      </c>
      <c r="BJ207" s="17" t="s">
        <v>83</v>
      </c>
      <c r="BK207" s="240">
        <f>ROUND(I207*H207,2)</f>
        <v>0</v>
      </c>
      <c r="BL207" s="17" t="s">
        <v>356</v>
      </c>
      <c r="BM207" s="239" t="s">
        <v>1175</v>
      </c>
    </row>
    <row r="208" s="2" customFormat="1" ht="49.05" customHeight="1">
      <c r="A208" s="38"/>
      <c r="B208" s="39"/>
      <c r="C208" s="228" t="s">
        <v>739</v>
      </c>
      <c r="D208" s="228" t="s">
        <v>351</v>
      </c>
      <c r="E208" s="229" t="s">
        <v>2105</v>
      </c>
      <c r="F208" s="230" t="s">
        <v>2106</v>
      </c>
      <c r="G208" s="231" t="s">
        <v>1931</v>
      </c>
      <c r="H208" s="232">
        <v>36</v>
      </c>
      <c r="I208" s="233"/>
      <c r="J208" s="234">
        <f>ROUND(I208*H208,2)</f>
        <v>0</v>
      </c>
      <c r="K208" s="230" t="s">
        <v>1</v>
      </c>
      <c r="L208" s="44"/>
      <c r="M208" s="235" t="s">
        <v>1</v>
      </c>
      <c r="N208" s="236" t="s">
        <v>41</v>
      </c>
      <c r="O208" s="91"/>
      <c r="P208" s="237">
        <f>O208*H208</f>
        <v>0</v>
      </c>
      <c r="Q208" s="237">
        <v>0</v>
      </c>
      <c r="R208" s="237">
        <f>Q208*H208</f>
        <v>0</v>
      </c>
      <c r="S208" s="237">
        <v>0</v>
      </c>
      <c r="T208" s="238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239" t="s">
        <v>356</v>
      </c>
      <c r="AT208" s="239" t="s">
        <v>351</v>
      </c>
      <c r="AU208" s="239" t="s">
        <v>83</v>
      </c>
      <c r="AY208" s="17" t="s">
        <v>349</v>
      </c>
      <c r="BE208" s="240">
        <f>IF(N208="základní",J208,0)</f>
        <v>0</v>
      </c>
      <c r="BF208" s="240">
        <f>IF(N208="snížená",J208,0)</f>
        <v>0</v>
      </c>
      <c r="BG208" s="240">
        <f>IF(N208="zákl. přenesená",J208,0)</f>
        <v>0</v>
      </c>
      <c r="BH208" s="240">
        <f>IF(N208="sníž. přenesená",J208,0)</f>
        <v>0</v>
      </c>
      <c r="BI208" s="240">
        <f>IF(N208="nulová",J208,0)</f>
        <v>0</v>
      </c>
      <c r="BJ208" s="17" t="s">
        <v>83</v>
      </c>
      <c r="BK208" s="240">
        <f>ROUND(I208*H208,2)</f>
        <v>0</v>
      </c>
      <c r="BL208" s="17" t="s">
        <v>356</v>
      </c>
      <c r="BM208" s="239" t="s">
        <v>1189</v>
      </c>
    </row>
    <row r="209" s="2" customFormat="1" ht="55.5" customHeight="1">
      <c r="A209" s="38"/>
      <c r="B209" s="39"/>
      <c r="C209" s="228" t="s">
        <v>745</v>
      </c>
      <c r="D209" s="228" t="s">
        <v>351</v>
      </c>
      <c r="E209" s="229" t="s">
        <v>2107</v>
      </c>
      <c r="F209" s="230" t="s">
        <v>2108</v>
      </c>
      <c r="G209" s="231" t="s">
        <v>1931</v>
      </c>
      <c r="H209" s="232">
        <v>37</v>
      </c>
      <c r="I209" s="233"/>
      <c r="J209" s="234">
        <f>ROUND(I209*H209,2)</f>
        <v>0</v>
      </c>
      <c r="K209" s="230" t="s">
        <v>1</v>
      </c>
      <c r="L209" s="44"/>
      <c r="M209" s="235" t="s">
        <v>1</v>
      </c>
      <c r="N209" s="236" t="s">
        <v>41</v>
      </c>
      <c r="O209" s="91"/>
      <c r="P209" s="237">
        <f>O209*H209</f>
        <v>0</v>
      </c>
      <c r="Q209" s="237">
        <v>0</v>
      </c>
      <c r="R209" s="237">
        <f>Q209*H209</f>
        <v>0</v>
      </c>
      <c r="S209" s="237">
        <v>0</v>
      </c>
      <c r="T209" s="238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39" t="s">
        <v>356</v>
      </c>
      <c r="AT209" s="239" t="s">
        <v>351</v>
      </c>
      <c r="AU209" s="239" t="s">
        <v>83</v>
      </c>
      <c r="AY209" s="17" t="s">
        <v>349</v>
      </c>
      <c r="BE209" s="240">
        <f>IF(N209="základní",J209,0)</f>
        <v>0</v>
      </c>
      <c r="BF209" s="240">
        <f>IF(N209="snížená",J209,0)</f>
        <v>0</v>
      </c>
      <c r="BG209" s="240">
        <f>IF(N209="zákl. přenesená",J209,0)</f>
        <v>0</v>
      </c>
      <c r="BH209" s="240">
        <f>IF(N209="sníž. přenesená",J209,0)</f>
        <v>0</v>
      </c>
      <c r="BI209" s="240">
        <f>IF(N209="nulová",J209,0)</f>
        <v>0</v>
      </c>
      <c r="BJ209" s="17" t="s">
        <v>83</v>
      </c>
      <c r="BK209" s="240">
        <f>ROUND(I209*H209,2)</f>
        <v>0</v>
      </c>
      <c r="BL209" s="17" t="s">
        <v>356</v>
      </c>
      <c r="BM209" s="239" t="s">
        <v>1204</v>
      </c>
    </row>
    <row r="210" s="2" customFormat="1" ht="24.15" customHeight="1">
      <c r="A210" s="38"/>
      <c r="B210" s="39"/>
      <c r="C210" s="228" t="s">
        <v>750</v>
      </c>
      <c r="D210" s="228" t="s">
        <v>351</v>
      </c>
      <c r="E210" s="229" t="s">
        <v>2109</v>
      </c>
      <c r="F210" s="230" t="s">
        <v>2110</v>
      </c>
      <c r="G210" s="231" t="s">
        <v>1931</v>
      </c>
      <c r="H210" s="232">
        <v>5</v>
      </c>
      <c r="I210" s="233"/>
      <c r="J210" s="234">
        <f>ROUND(I210*H210,2)</f>
        <v>0</v>
      </c>
      <c r="K210" s="230" t="s">
        <v>1</v>
      </c>
      <c r="L210" s="44"/>
      <c r="M210" s="235" t="s">
        <v>1</v>
      </c>
      <c r="N210" s="236" t="s">
        <v>41</v>
      </c>
      <c r="O210" s="91"/>
      <c r="P210" s="237">
        <f>O210*H210</f>
        <v>0</v>
      </c>
      <c r="Q210" s="237">
        <v>0</v>
      </c>
      <c r="R210" s="237">
        <f>Q210*H210</f>
        <v>0</v>
      </c>
      <c r="S210" s="237">
        <v>0</v>
      </c>
      <c r="T210" s="238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239" t="s">
        <v>356</v>
      </c>
      <c r="AT210" s="239" t="s">
        <v>351</v>
      </c>
      <c r="AU210" s="239" t="s">
        <v>83</v>
      </c>
      <c r="AY210" s="17" t="s">
        <v>349</v>
      </c>
      <c r="BE210" s="240">
        <f>IF(N210="základní",J210,0)</f>
        <v>0</v>
      </c>
      <c r="BF210" s="240">
        <f>IF(N210="snížená",J210,0)</f>
        <v>0</v>
      </c>
      <c r="BG210" s="240">
        <f>IF(N210="zákl. přenesená",J210,0)</f>
        <v>0</v>
      </c>
      <c r="BH210" s="240">
        <f>IF(N210="sníž. přenesená",J210,0)</f>
        <v>0</v>
      </c>
      <c r="BI210" s="240">
        <f>IF(N210="nulová",J210,0)</f>
        <v>0</v>
      </c>
      <c r="BJ210" s="17" t="s">
        <v>83</v>
      </c>
      <c r="BK210" s="240">
        <f>ROUND(I210*H210,2)</f>
        <v>0</v>
      </c>
      <c r="BL210" s="17" t="s">
        <v>356</v>
      </c>
      <c r="BM210" s="239" t="s">
        <v>1214</v>
      </c>
    </row>
    <row r="211" s="2" customFormat="1" ht="21.75" customHeight="1">
      <c r="A211" s="38"/>
      <c r="B211" s="39"/>
      <c r="C211" s="228" t="s">
        <v>755</v>
      </c>
      <c r="D211" s="228" t="s">
        <v>351</v>
      </c>
      <c r="E211" s="229" t="s">
        <v>2111</v>
      </c>
      <c r="F211" s="230" t="s">
        <v>2112</v>
      </c>
      <c r="G211" s="231" t="s">
        <v>1931</v>
      </c>
      <c r="H211" s="232">
        <v>3</v>
      </c>
      <c r="I211" s="233"/>
      <c r="J211" s="234">
        <f>ROUND(I211*H211,2)</f>
        <v>0</v>
      </c>
      <c r="K211" s="230" t="s">
        <v>1</v>
      </c>
      <c r="L211" s="44"/>
      <c r="M211" s="235" t="s">
        <v>1</v>
      </c>
      <c r="N211" s="236" t="s">
        <v>41</v>
      </c>
      <c r="O211" s="91"/>
      <c r="P211" s="237">
        <f>O211*H211</f>
        <v>0</v>
      </c>
      <c r="Q211" s="237">
        <v>0</v>
      </c>
      <c r="R211" s="237">
        <f>Q211*H211</f>
        <v>0</v>
      </c>
      <c r="S211" s="237">
        <v>0</v>
      </c>
      <c r="T211" s="238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239" t="s">
        <v>356</v>
      </c>
      <c r="AT211" s="239" t="s">
        <v>351</v>
      </c>
      <c r="AU211" s="239" t="s">
        <v>83</v>
      </c>
      <c r="AY211" s="17" t="s">
        <v>349</v>
      </c>
      <c r="BE211" s="240">
        <f>IF(N211="základní",J211,0)</f>
        <v>0</v>
      </c>
      <c r="BF211" s="240">
        <f>IF(N211="snížená",J211,0)</f>
        <v>0</v>
      </c>
      <c r="BG211" s="240">
        <f>IF(N211="zákl. přenesená",J211,0)</f>
        <v>0</v>
      </c>
      <c r="BH211" s="240">
        <f>IF(N211="sníž. přenesená",J211,0)</f>
        <v>0</v>
      </c>
      <c r="BI211" s="240">
        <f>IF(N211="nulová",J211,0)</f>
        <v>0</v>
      </c>
      <c r="BJ211" s="17" t="s">
        <v>83</v>
      </c>
      <c r="BK211" s="240">
        <f>ROUND(I211*H211,2)</f>
        <v>0</v>
      </c>
      <c r="BL211" s="17" t="s">
        <v>356</v>
      </c>
      <c r="BM211" s="239" t="s">
        <v>1224</v>
      </c>
    </row>
    <row r="212" s="2" customFormat="1" ht="21.75" customHeight="1">
      <c r="A212" s="38"/>
      <c r="B212" s="39"/>
      <c r="C212" s="228" t="s">
        <v>760</v>
      </c>
      <c r="D212" s="228" t="s">
        <v>351</v>
      </c>
      <c r="E212" s="229" t="s">
        <v>2113</v>
      </c>
      <c r="F212" s="230" t="s">
        <v>2114</v>
      </c>
      <c r="G212" s="231" t="s">
        <v>1931</v>
      </c>
      <c r="H212" s="232">
        <v>2</v>
      </c>
      <c r="I212" s="233"/>
      <c r="J212" s="234">
        <f>ROUND(I212*H212,2)</f>
        <v>0</v>
      </c>
      <c r="K212" s="230" t="s">
        <v>1</v>
      </c>
      <c r="L212" s="44"/>
      <c r="M212" s="235" t="s">
        <v>1</v>
      </c>
      <c r="N212" s="236" t="s">
        <v>41</v>
      </c>
      <c r="O212" s="91"/>
      <c r="P212" s="237">
        <f>O212*H212</f>
        <v>0</v>
      </c>
      <c r="Q212" s="237">
        <v>0</v>
      </c>
      <c r="R212" s="237">
        <f>Q212*H212</f>
        <v>0</v>
      </c>
      <c r="S212" s="237">
        <v>0</v>
      </c>
      <c r="T212" s="238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239" t="s">
        <v>356</v>
      </c>
      <c r="AT212" s="239" t="s">
        <v>351</v>
      </c>
      <c r="AU212" s="239" t="s">
        <v>83</v>
      </c>
      <c r="AY212" s="17" t="s">
        <v>349</v>
      </c>
      <c r="BE212" s="240">
        <f>IF(N212="základní",J212,0)</f>
        <v>0</v>
      </c>
      <c r="BF212" s="240">
        <f>IF(N212="snížená",J212,0)</f>
        <v>0</v>
      </c>
      <c r="BG212" s="240">
        <f>IF(N212="zákl. přenesená",J212,0)</f>
        <v>0</v>
      </c>
      <c r="BH212" s="240">
        <f>IF(N212="sníž. přenesená",J212,0)</f>
        <v>0</v>
      </c>
      <c r="BI212" s="240">
        <f>IF(N212="nulová",J212,0)</f>
        <v>0</v>
      </c>
      <c r="BJ212" s="17" t="s">
        <v>83</v>
      </c>
      <c r="BK212" s="240">
        <f>ROUND(I212*H212,2)</f>
        <v>0</v>
      </c>
      <c r="BL212" s="17" t="s">
        <v>356</v>
      </c>
      <c r="BM212" s="239" t="s">
        <v>1232</v>
      </c>
    </row>
    <row r="213" s="2" customFormat="1" ht="21.75" customHeight="1">
      <c r="A213" s="38"/>
      <c r="B213" s="39"/>
      <c r="C213" s="228" t="s">
        <v>764</v>
      </c>
      <c r="D213" s="228" t="s">
        <v>351</v>
      </c>
      <c r="E213" s="229" t="s">
        <v>2115</v>
      </c>
      <c r="F213" s="230" t="s">
        <v>2116</v>
      </c>
      <c r="G213" s="231" t="s">
        <v>1931</v>
      </c>
      <c r="H213" s="232">
        <v>13</v>
      </c>
      <c r="I213" s="233"/>
      <c r="J213" s="234">
        <f>ROUND(I213*H213,2)</f>
        <v>0</v>
      </c>
      <c r="K213" s="230" t="s">
        <v>1</v>
      </c>
      <c r="L213" s="44"/>
      <c r="M213" s="235" t="s">
        <v>1</v>
      </c>
      <c r="N213" s="236" t="s">
        <v>41</v>
      </c>
      <c r="O213" s="91"/>
      <c r="P213" s="237">
        <f>O213*H213</f>
        <v>0</v>
      </c>
      <c r="Q213" s="237">
        <v>0</v>
      </c>
      <c r="R213" s="237">
        <f>Q213*H213</f>
        <v>0</v>
      </c>
      <c r="S213" s="237">
        <v>0</v>
      </c>
      <c r="T213" s="238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39" t="s">
        <v>356</v>
      </c>
      <c r="AT213" s="239" t="s">
        <v>351</v>
      </c>
      <c r="AU213" s="239" t="s">
        <v>83</v>
      </c>
      <c r="AY213" s="17" t="s">
        <v>349</v>
      </c>
      <c r="BE213" s="240">
        <f>IF(N213="základní",J213,0)</f>
        <v>0</v>
      </c>
      <c r="BF213" s="240">
        <f>IF(N213="snížená",J213,0)</f>
        <v>0</v>
      </c>
      <c r="BG213" s="240">
        <f>IF(N213="zákl. přenesená",J213,0)</f>
        <v>0</v>
      </c>
      <c r="BH213" s="240">
        <f>IF(N213="sníž. přenesená",J213,0)</f>
        <v>0</v>
      </c>
      <c r="BI213" s="240">
        <f>IF(N213="nulová",J213,0)</f>
        <v>0</v>
      </c>
      <c r="BJ213" s="17" t="s">
        <v>83</v>
      </c>
      <c r="BK213" s="240">
        <f>ROUND(I213*H213,2)</f>
        <v>0</v>
      </c>
      <c r="BL213" s="17" t="s">
        <v>356</v>
      </c>
      <c r="BM213" s="239" t="s">
        <v>1240</v>
      </c>
    </row>
    <row r="214" s="2" customFormat="1" ht="24.15" customHeight="1">
      <c r="A214" s="38"/>
      <c r="B214" s="39"/>
      <c r="C214" s="228" t="s">
        <v>769</v>
      </c>
      <c r="D214" s="228" t="s">
        <v>351</v>
      </c>
      <c r="E214" s="229" t="s">
        <v>2117</v>
      </c>
      <c r="F214" s="230" t="s">
        <v>2118</v>
      </c>
      <c r="G214" s="231" t="s">
        <v>1931</v>
      </c>
      <c r="H214" s="232">
        <v>7</v>
      </c>
      <c r="I214" s="233"/>
      <c r="J214" s="234">
        <f>ROUND(I214*H214,2)</f>
        <v>0</v>
      </c>
      <c r="K214" s="230" t="s">
        <v>1</v>
      </c>
      <c r="L214" s="44"/>
      <c r="M214" s="235" t="s">
        <v>1</v>
      </c>
      <c r="N214" s="236" t="s">
        <v>41</v>
      </c>
      <c r="O214" s="91"/>
      <c r="P214" s="237">
        <f>O214*H214</f>
        <v>0</v>
      </c>
      <c r="Q214" s="237">
        <v>0</v>
      </c>
      <c r="R214" s="237">
        <f>Q214*H214</f>
        <v>0</v>
      </c>
      <c r="S214" s="237">
        <v>0</v>
      </c>
      <c r="T214" s="238">
        <f>S214*H214</f>
        <v>0</v>
      </c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R214" s="239" t="s">
        <v>356</v>
      </c>
      <c r="AT214" s="239" t="s">
        <v>351</v>
      </c>
      <c r="AU214" s="239" t="s">
        <v>83</v>
      </c>
      <c r="AY214" s="17" t="s">
        <v>349</v>
      </c>
      <c r="BE214" s="240">
        <f>IF(N214="základní",J214,0)</f>
        <v>0</v>
      </c>
      <c r="BF214" s="240">
        <f>IF(N214="snížená",J214,0)</f>
        <v>0</v>
      </c>
      <c r="BG214" s="240">
        <f>IF(N214="zákl. přenesená",J214,0)</f>
        <v>0</v>
      </c>
      <c r="BH214" s="240">
        <f>IF(N214="sníž. přenesená",J214,0)</f>
        <v>0</v>
      </c>
      <c r="BI214" s="240">
        <f>IF(N214="nulová",J214,0)</f>
        <v>0</v>
      </c>
      <c r="BJ214" s="17" t="s">
        <v>83</v>
      </c>
      <c r="BK214" s="240">
        <f>ROUND(I214*H214,2)</f>
        <v>0</v>
      </c>
      <c r="BL214" s="17" t="s">
        <v>356</v>
      </c>
      <c r="BM214" s="239" t="s">
        <v>1246</v>
      </c>
    </row>
    <row r="215" s="2" customFormat="1" ht="16.5" customHeight="1">
      <c r="A215" s="38"/>
      <c r="B215" s="39"/>
      <c r="C215" s="228" t="s">
        <v>771</v>
      </c>
      <c r="D215" s="228" t="s">
        <v>351</v>
      </c>
      <c r="E215" s="229" t="s">
        <v>2033</v>
      </c>
      <c r="F215" s="230" t="s">
        <v>2034</v>
      </c>
      <c r="G215" s="231" t="s">
        <v>1192</v>
      </c>
      <c r="H215" s="232">
        <v>1</v>
      </c>
      <c r="I215" s="233"/>
      <c r="J215" s="234">
        <f>ROUND(I215*H215,2)</f>
        <v>0</v>
      </c>
      <c r="K215" s="230" t="s">
        <v>1</v>
      </c>
      <c r="L215" s="44"/>
      <c r="M215" s="235" t="s">
        <v>1</v>
      </c>
      <c r="N215" s="236" t="s">
        <v>41</v>
      </c>
      <c r="O215" s="91"/>
      <c r="P215" s="237">
        <f>O215*H215</f>
        <v>0</v>
      </c>
      <c r="Q215" s="237">
        <v>0</v>
      </c>
      <c r="R215" s="237">
        <f>Q215*H215</f>
        <v>0</v>
      </c>
      <c r="S215" s="237">
        <v>0</v>
      </c>
      <c r="T215" s="238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39" t="s">
        <v>356</v>
      </c>
      <c r="AT215" s="239" t="s">
        <v>351</v>
      </c>
      <c r="AU215" s="239" t="s">
        <v>83</v>
      </c>
      <c r="AY215" s="17" t="s">
        <v>349</v>
      </c>
      <c r="BE215" s="240">
        <f>IF(N215="základní",J215,0)</f>
        <v>0</v>
      </c>
      <c r="BF215" s="240">
        <f>IF(N215="snížená",J215,0)</f>
        <v>0</v>
      </c>
      <c r="BG215" s="240">
        <f>IF(N215="zákl. přenesená",J215,0)</f>
        <v>0</v>
      </c>
      <c r="BH215" s="240">
        <f>IF(N215="sníž. přenesená",J215,0)</f>
        <v>0</v>
      </c>
      <c r="BI215" s="240">
        <f>IF(N215="nulová",J215,0)</f>
        <v>0</v>
      </c>
      <c r="BJ215" s="17" t="s">
        <v>83</v>
      </c>
      <c r="BK215" s="240">
        <f>ROUND(I215*H215,2)</f>
        <v>0</v>
      </c>
      <c r="BL215" s="17" t="s">
        <v>356</v>
      </c>
      <c r="BM215" s="239" t="s">
        <v>1252</v>
      </c>
    </row>
    <row r="216" s="12" customFormat="1" ht="25.92" customHeight="1">
      <c r="A216" s="12"/>
      <c r="B216" s="212"/>
      <c r="C216" s="213"/>
      <c r="D216" s="214" t="s">
        <v>75</v>
      </c>
      <c r="E216" s="215" t="s">
        <v>2119</v>
      </c>
      <c r="F216" s="215" t="s">
        <v>2120</v>
      </c>
      <c r="G216" s="213"/>
      <c r="H216" s="213"/>
      <c r="I216" s="216"/>
      <c r="J216" s="217">
        <f>BK216</f>
        <v>0</v>
      </c>
      <c r="K216" s="213"/>
      <c r="L216" s="218"/>
      <c r="M216" s="219"/>
      <c r="N216" s="220"/>
      <c r="O216" s="220"/>
      <c r="P216" s="221">
        <f>SUM(P217:P237)</f>
        <v>0</v>
      </c>
      <c r="Q216" s="220"/>
      <c r="R216" s="221">
        <f>SUM(R217:R237)</f>
        <v>0</v>
      </c>
      <c r="S216" s="220"/>
      <c r="T216" s="222">
        <f>SUM(T217:T237)</f>
        <v>0</v>
      </c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R216" s="223" t="s">
        <v>83</v>
      </c>
      <c r="AT216" s="224" t="s">
        <v>75</v>
      </c>
      <c r="AU216" s="224" t="s">
        <v>76</v>
      </c>
      <c r="AY216" s="223" t="s">
        <v>349</v>
      </c>
      <c r="BK216" s="225">
        <f>SUM(BK217:BK237)</f>
        <v>0</v>
      </c>
    </row>
    <row r="217" s="2" customFormat="1" ht="16.5" customHeight="1">
      <c r="A217" s="38"/>
      <c r="B217" s="39"/>
      <c r="C217" s="228" t="s">
        <v>775</v>
      </c>
      <c r="D217" s="228" t="s">
        <v>351</v>
      </c>
      <c r="E217" s="229" t="s">
        <v>2121</v>
      </c>
      <c r="F217" s="230" t="s">
        <v>2122</v>
      </c>
      <c r="G217" s="231" t="s">
        <v>422</v>
      </c>
      <c r="H217" s="232">
        <v>200</v>
      </c>
      <c r="I217" s="233"/>
      <c r="J217" s="234">
        <f>ROUND(I217*H217,2)</f>
        <v>0</v>
      </c>
      <c r="K217" s="230" t="s">
        <v>1</v>
      </c>
      <c r="L217" s="44"/>
      <c r="M217" s="235" t="s">
        <v>1</v>
      </c>
      <c r="N217" s="236" t="s">
        <v>41</v>
      </c>
      <c r="O217" s="91"/>
      <c r="P217" s="237">
        <f>O217*H217</f>
        <v>0</v>
      </c>
      <c r="Q217" s="237">
        <v>0</v>
      </c>
      <c r="R217" s="237">
        <f>Q217*H217</f>
        <v>0</v>
      </c>
      <c r="S217" s="237">
        <v>0</v>
      </c>
      <c r="T217" s="238">
        <f>S217*H217</f>
        <v>0</v>
      </c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R217" s="239" t="s">
        <v>356</v>
      </c>
      <c r="AT217" s="239" t="s">
        <v>351</v>
      </c>
      <c r="AU217" s="239" t="s">
        <v>83</v>
      </c>
      <c r="AY217" s="17" t="s">
        <v>349</v>
      </c>
      <c r="BE217" s="240">
        <f>IF(N217="základní",J217,0)</f>
        <v>0</v>
      </c>
      <c r="BF217" s="240">
        <f>IF(N217="snížená",J217,0)</f>
        <v>0</v>
      </c>
      <c r="BG217" s="240">
        <f>IF(N217="zákl. přenesená",J217,0)</f>
        <v>0</v>
      </c>
      <c r="BH217" s="240">
        <f>IF(N217="sníž. přenesená",J217,0)</f>
        <v>0</v>
      </c>
      <c r="BI217" s="240">
        <f>IF(N217="nulová",J217,0)</f>
        <v>0</v>
      </c>
      <c r="BJ217" s="17" t="s">
        <v>83</v>
      </c>
      <c r="BK217" s="240">
        <f>ROUND(I217*H217,2)</f>
        <v>0</v>
      </c>
      <c r="BL217" s="17" t="s">
        <v>356</v>
      </c>
      <c r="BM217" s="239" t="s">
        <v>1258</v>
      </c>
    </row>
    <row r="218" s="2" customFormat="1" ht="24.15" customHeight="1">
      <c r="A218" s="38"/>
      <c r="B218" s="39"/>
      <c r="C218" s="228" t="s">
        <v>779</v>
      </c>
      <c r="D218" s="228" t="s">
        <v>351</v>
      </c>
      <c r="E218" s="229" t="s">
        <v>2123</v>
      </c>
      <c r="F218" s="230" t="s">
        <v>2124</v>
      </c>
      <c r="G218" s="231" t="s">
        <v>422</v>
      </c>
      <c r="H218" s="232">
        <v>730</v>
      </c>
      <c r="I218" s="233"/>
      <c r="J218" s="234">
        <f>ROUND(I218*H218,2)</f>
        <v>0</v>
      </c>
      <c r="K218" s="230" t="s">
        <v>1</v>
      </c>
      <c r="L218" s="44"/>
      <c r="M218" s="235" t="s">
        <v>1</v>
      </c>
      <c r="N218" s="236" t="s">
        <v>41</v>
      </c>
      <c r="O218" s="91"/>
      <c r="P218" s="237">
        <f>O218*H218</f>
        <v>0</v>
      </c>
      <c r="Q218" s="237">
        <v>0</v>
      </c>
      <c r="R218" s="237">
        <f>Q218*H218</f>
        <v>0</v>
      </c>
      <c r="S218" s="237">
        <v>0</v>
      </c>
      <c r="T218" s="238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39" t="s">
        <v>356</v>
      </c>
      <c r="AT218" s="239" t="s">
        <v>351</v>
      </c>
      <c r="AU218" s="239" t="s">
        <v>83</v>
      </c>
      <c r="AY218" s="17" t="s">
        <v>349</v>
      </c>
      <c r="BE218" s="240">
        <f>IF(N218="základní",J218,0)</f>
        <v>0</v>
      </c>
      <c r="BF218" s="240">
        <f>IF(N218="snížená",J218,0)</f>
        <v>0</v>
      </c>
      <c r="BG218" s="240">
        <f>IF(N218="zákl. přenesená",J218,0)</f>
        <v>0</v>
      </c>
      <c r="BH218" s="240">
        <f>IF(N218="sníž. přenesená",J218,0)</f>
        <v>0</v>
      </c>
      <c r="BI218" s="240">
        <f>IF(N218="nulová",J218,0)</f>
        <v>0</v>
      </c>
      <c r="BJ218" s="17" t="s">
        <v>83</v>
      </c>
      <c r="BK218" s="240">
        <f>ROUND(I218*H218,2)</f>
        <v>0</v>
      </c>
      <c r="BL218" s="17" t="s">
        <v>356</v>
      </c>
      <c r="BM218" s="239" t="s">
        <v>1266</v>
      </c>
    </row>
    <row r="219" s="2" customFormat="1" ht="16.5" customHeight="1">
      <c r="A219" s="38"/>
      <c r="B219" s="39"/>
      <c r="C219" s="228" t="s">
        <v>784</v>
      </c>
      <c r="D219" s="228" t="s">
        <v>351</v>
      </c>
      <c r="E219" s="229" t="s">
        <v>2125</v>
      </c>
      <c r="F219" s="230" t="s">
        <v>1984</v>
      </c>
      <c r="G219" s="231" t="s">
        <v>422</v>
      </c>
      <c r="H219" s="232">
        <v>730</v>
      </c>
      <c r="I219" s="233"/>
      <c r="J219" s="234">
        <f>ROUND(I219*H219,2)</f>
        <v>0</v>
      </c>
      <c r="K219" s="230" t="s">
        <v>1</v>
      </c>
      <c r="L219" s="44"/>
      <c r="M219" s="235" t="s">
        <v>1</v>
      </c>
      <c r="N219" s="236" t="s">
        <v>41</v>
      </c>
      <c r="O219" s="91"/>
      <c r="P219" s="237">
        <f>O219*H219</f>
        <v>0</v>
      </c>
      <c r="Q219" s="237">
        <v>0</v>
      </c>
      <c r="R219" s="237">
        <f>Q219*H219</f>
        <v>0</v>
      </c>
      <c r="S219" s="237">
        <v>0</v>
      </c>
      <c r="T219" s="238">
        <f>S219*H219</f>
        <v>0</v>
      </c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R219" s="239" t="s">
        <v>356</v>
      </c>
      <c r="AT219" s="239" t="s">
        <v>351</v>
      </c>
      <c r="AU219" s="239" t="s">
        <v>83</v>
      </c>
      <c r="AY219" s="17" t="s">
        <v>349</v>
      </c>
      <c r="BE219" s="240">
        <f>IF(N219="základní",J219,0)</f>
        <v>0</v>
      </c>
      <c r="BF219" s="240">
        <f>IF(N219="snížená",J219,0)</f>
        <v>0</v>
      </c>
      <c r="BG219" s="240">
        <f>IF(N219="zákl. přenesená",J219,0)</f>
        <v>0</v>
      </c>
      <c r="BH219" s="240">
        <f>IF(N219="sníž. přenesená",J219,0)</f>
        <v>0</v>
      </c>
      <c r="BI219" s="240">
        <f>IF(N219="nulová",J219,0)</f>
        <v>0</v>
      </c>
      <c r="BJ219" s="17" t="s">
        <v>83</v>
      </c>
      <c r="BK219" s="240">
        <f>ROUND(I219*H219,2)</f>
        <v>0</v>
      </c>
      <c r="BL219" s="17" t="s">
        <v>356</v>
      </c>
      <c r="BM219" s="239" t="s">
        <v>1274</v>
      </c>
    </row>
    <row r="220" s="2" customFormat="1" ht="16.5" customHeight="1">
      <c r="A220" s="38"/>
      <c r="B220" s="39"/>
      <c r="C220" s="228" t="s">
        <v>790</v>
      </c>
      <c r="D220" s="228" t="s">
        <v>351</v>
      </c>
      <c r="E220" s="229" t="s">
        <v>2126</v>
      </c>
      <c r="F220" s="230" t="s">
        <v>1992</v>
      </c>
      <c r="G220" s="231" t="s">
        <v>1931</v>
      </c>
      <c r="H220" s="232">
        <v>17</v>
      </c>
      <c r="I220" s="233"/>
      <c r="J220" s="234">
        <f>ROUND(I220*H220,2)</f>
        <v>0</v>
      </c>
      <c r="K220" s="230" t="s">
        <v>1</v>
      </c>
      <c r="L220" s="44"/>
      <c r="M220" s="235" t="s">
        <v>1</v>
      </c>
      <c r="N220" s="236" t="s">
        <v>41</v>
      </c>
      <c r="O220" s="91"/>
      <c r="P220" s="237">
        <f>O220*H220</f>
        <v>0</v>
      </c>
      <c r="Q220" s="237">
        <v>0</v>
      </c>
      <c r="R220" s="237">
        <f>Q220*H220</f>
        <v>0</v>
      </c>
      <c r="S220" s="237">
        <v>0</v>
      </c>
      <c r="T220" s="238">
        <f>S220*H220</f>
        <v>0</v>
      </c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R220" s="239" t="s">
        <v>356</v>
      </c>
      <c r="AT220" s="239" t="s">
        <v>351</v>
      </c>
      <c r="AU220" s="239" t="s">
        <v>83</v>
      </c>
      <c r="AY220" s="17" t="s">
        <v>349</v>
      </c>
      <c r="BE220" s="240">
        <f>IF(N220="základní",J220,0)</f>
        <v>0</v>
      </c>
      <c r="BF220" s="240">
        <f>IF(N220="snížená",J220,0)</f>
        <v>0</v>
      </c>
      <c r="BG220" s="240">
        <f>IF(N220="zákl. přenesená",J220,0)</f>
        <v>0</v>
      </c>
      <c r="BH220" s="240">
        <f>IF(N220="sníž. přenesená",J220,0)</f>
        <v>0</v>
      </c>
      <c r="BI220" s="240">
        <f>IF(N220="nulová",J220,0)</f>
        <v>0</v>
      </c>
      <c r="BJ220" s="17" t="s">
        <v>83</v>
      </c>
      <c r="BK220" s="240">
        <f>ROUND(I220*H220,2)</f>
        <v>0</v>
      </c>
      <c r="BL220" s="17" t="s">
        <v>356</v>
      </c>
      <c r="BM220" s="239" t="s">
        <v>1282</v>
      </c>
    </row>
    <row r="221" s="2" customFormat="1" ht="16.5" customHeight="1">
      <c r="A221" s="38"/>
      <c r="B221" s="39"/>
      <c r="C221" s="228" t="s">
        <v>795</v>
      </c>
      <c r="D221" s="228" t="s">
        <v>351</v>
      </c>
      <c r="E221" s="229" t="s">
        <v>1995</v>
      </c>
      <c r="F221" s="230" t="s">
        <v>1996</v>
      </c>
      <c r="G221" s="231" t="s">
        <v>1931</v>
      </c>
      <c r="H221" s="232">
        <v>17</v>
      </c>
      <c r="I221" s="233"/>
      <c r="J221" s="234">
        <f>ROUND(I221*H221,2)</f>
        <v>0</v>
      </c>
      <c r="K221" s="230" t="s">
        <v>1</v>
      </c>
      <c r="L221" s="44"/>
      <c r="M221" s="235" t="s">
        <v>1</v>
      </c>
      <c r="N221" s="236" t="s">
        <v>41</v>
      </c>
      <c r="O221" s="91"/>
      <c r="P221" s="237">
        <f>O221*H221</f>
        <v>0</v>
      </c>
      <c r="Q221" s="237">
        <v>0</v>
      </c>
      <c r="R221" s="237">
        <f>Q221*H221</f>
        <v>0</v>
      </c>
      <c r="S221" s="237">
        <v>0</v>
      </c>
      <c r="T221" s="238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239" t="s">
        <v>356</v>
      </c>
      <c r="AT221" s="239" t="s">
        <v>351</v>
      </c>
      <c r="AU221" s="239" t="s">
        <v>83</v>
      </c>
      <c r="AY221" s="17" t="s">
        <v>349</v>
      </c>
      <c r="BE221" s="240">
        <f>IF(N221="základní",J221,0)</f>
        <v>0</v>
      </c>
      <c r="BF221" s="240">
        <f>IF(N221="snížená",J221,0)</f>
        <v>0</v>
      </c>
      <c r="BG221" s="240">
        <f>IF(N221="zákl. přenesená",J221,0)</f>
        <v>0</v>
      </c>
      <c r="BH221" s="240">
        <f>IF(N221="sníž. přenesená",J221,0)</f>
        <v>0</v>
      </c>
      <c r="BI221" s="240">
        <f>IF(N221="nulová",J221,0)</f>
        <v>0</v>
      </c>
      <c r="BJ221" s="17" t="s">
        <v>83</v>
      </c>
      <c r="BK221" s="240">
        <f>ROUND(I221*H221,2)</f>
        <v>0</v>
      </c>
      <c r="BL221" s="17" t="s">
        <v>356</v>
      </c>
      <c r="BM221" s="239" t="s">
        <v>1290</v>
      </c>
    </row>
    <row r="222" s="2" customFormat="1" ht="55.5" customHeight="1">
      <c r="A222" s="38"/>
      <c r="B222" s="39"/>
      <c r="C222" s="228" t="s">
        <v>821</v>
      </c>
      <c r="D222" s="228" t="s">
        <v>351</v>
      </c>
      <c r="E222" s="229" t="s">
        <v>2127</v>
      </c>
      <c r="F222" s="230" t="s">
        <v>2128</v>
      </c>
      <c r="G222" s="231" t="s">
        <v>1931</v>
      </c>
      <c r="H222" s="232">
        <v>17</v>
      </c>
      <c r="I222" s="233"/>
      <c r="J222" s="234">
        <f>ROUND(I222*H222,2)</f>
        <v>0</v>
      </c>
      <c r="K222" s="230" t="s">
        <v>1</v>
      </c>
      <c r="L222" s="44"/>
      <c r="M222" s="235" t="s">
        <v>1</v>
      </c>
      <c r="N222" s="236" t="s">
        <v>41</v>
      </c>
      <c r="O222" s="91"/>
      <c r="P222" s="237">
        <f>O222*H222</f>
        <v>0</v>
      </c>
      <c r="Q222" s="237">
        <v>0</v>
      </c>
      <c r="R222" s="237">
        <f>Q222*H222</f>
        <v>0</v>
      </c>
      <c r="S222" s="237">
        <v>0</v>
      </c>
      <c r="T222" s="238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39" t="s">
        <v>356</v>
      </c>
      <c r="AT222" s="239" t="s">
        <v>351</v>
      </c>
      <c r="AU222" s="239" t="s">
        <v>83</v>
      </c>
      <c r="AY222" s="17" t="s">
        <v>349</v>
      </c>
      <c r="BE222" s="240">
        <f>IF(N222="základní",J222,0)</f>
        <v>0</v>
      </c>
      <c r="BF222" s="240">
        <f>IF(N222="snížená",J222,0)</f>
        <v>0</v>
      </c>
      <c r="BG222" s="240">
        <f>IF(N222="zákl. přenesená",J222,0)</f>
        <v>0</v>
      </c>
      <c r="BH222" s="240">
        <f>IF(N222="sníž. přenesená",J222,0)</f>
        <v>0</v>
      </c>
      <c r="BI222" s="240">
        <f>IF(N222="nulová",J222,0)</f>
        <v>0</v>
      </c>
      <c r="BJ222" s="17" t="s">
        <v>83</v>
      </c>
      <c r="BK222" s="240">
        <f>ROUND(I222*H222,2)</f>
        <v>0</v>
      </c>
      <c r="BL222" s="17" t="s">
        <v>356</v>
      </c>
      <c r="BM222" s="239" t="s">
        <v>1298</v>
      </c>
    </row>
    <row r="223" s="2" customFormat="1" ht="16.5" customHeight="1">
      <c r="A223" s="38"/>
      <c r="B223" s="39"/>
      <c r="C223" s="228" t="s">
        <v>824</v>
      </c>
      <c r="D223" s="228" t="s">
        <v>351</v>
      </c>
      <c r="E223" s="229" t="s">
        <v>2129</v>
      </c>
      <c r="F223" s="230" t="s">
        <v>2130</v>
      </c>
      <c r="G223" s="231" t="s">
        <v>1931</v>
      </c>
      <c r="H223" s="232">
        <v>17</v>
      </c>
      <c r="I223" s="233"/>
      <c r="J223" s="234">
        <f>ROUND(I223*H223,2)</f>
        <v>0</v>
      </c>
      <c r="K223" s="230" t="s">
        <v>1</v>
      </c>
      <c r="L223" s="44"/>
      <c r="M223" s="235" t="s">
        <v>1</v>
      </c>
      <c r="N223" s="236" t="s">
        <v>41</v>
      </c>
      <c r="O223" s="91"/>
      <c r="P223" s="237">
        <f>O223*H223</f>
        <v>0</v>
      </c>
      <c r="Q223" s="237">
        <v>0</v>
      </c>
      <c r="R223" s="237">
        <f>Q223*H223</f>
        <v>0</v>
      </c>
      <c r="S223" s="237">
        <v>0</v>
      </c>
      <c r="T223" s="238">
        <f>S223*H223</f>
        <v>0</v>
      </c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R223" s="239" t="s">
        <v>356</v>
      </c>
      <c r="AT223" s="239" t="s">
        <v>351</v>
      </c>
      <c r="AU223" s="239" t="s">
        <v>83</v>
      </c>
      <c r="AY223" s="17" t="s">
        <v>349</v>
      </c>
      <c r="BE223" s="240">
        <f>IF(N223="základní",J223,0)</f>
        <v>0</v>
      </c>
      <c r="BF223" s="240">
        <f>IF(N223="snížená",J223,0)</f>
        <v>0</v>
      </c>
      <c r="BG223" s="240">
        <f>IF(N223="zákl. přenesená",J223,0)</f>
        <v>0</v>
      </c>
      <c r="BH223" s="240">
        <f>IF(N223="sníž. přenesená",J223,0)</f>
        <v>0</v>
      </c>
      <c r="BI223" s="240">
        <f>IF(N223="nulová",J223,0)</f>
        <v>0</v>
      </c>
      <c r="BJ223" s="17" t="s">
        <v>83</v>
      </c>
      <c r="BK223" s="240">
        <f>ROUND(I223*H223,2)</f>
        <v>0</v>
      </c>
      <c r="BL223" s="17" t="s">
        <v>356</v>
      </c>
      <c r="BM223" s="239" t="s">
        <v>1306</v>
      </c>
    </row>
    <row r="224" s="2" customFormat="1" ht="24.15" customHeight="1">
      <c r="A224" s="38"/>
      <c r="B224" s="39"/>
      <c r="C224" s="228" t="s">
        <v>831</v>
      </c>
      <c r="D224" s="228" t="s">
        <v>351</v>
      </c>
      <c r="E224" s="229" t="s">
        <v>2131</v>
      </c>
      <c r="F224" s="230" t="s">
        <v>2132</v>
      </c>
      <c r="G224" s="231" t="s">
        <v>1931</v>
      </c>
      <c r="H224" s="232">
        <v>17</v>
      </c>
      <c r="I224" s="233"/>
      <c r="J224" s="234">
        <f>ROUND(I224*H224,2)</f>
        <v>0</v>
      </c>
      <c r="K224" s="230" t="s">
        <v>1</v>
      </c>
      <c r="L224" s="44"/>
      <c r="M224" s="235" t="s">
        <v>1</v>
      </c>
      <c r="N224" s="236" t="s">
        <v>41</v>
      </c>
      <c r="O224" s="91"/>
      <c r="P224" s="237">
        <f>O224*H224</f>
        <v>0</v>
      </c>
      <c r="Q224" s="237">
        <v>0</v>
      </c>
      <c r="R224" s="237">
        <f>Q224*H224</f>
        <v>0</v>
      </c>
      <c r="S224" s="237">
        <v>0</v>
      </c>
      <c r="T224" s="238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239" t="s">
        <v>356</v>
      </c>
      <c r="AT224" s="239" t="s">
        <v>351</v>
      </c>
      <c r="AU224" s="239" t="s">
        <v>83</v>
      </c>
      <c r="AY224" s="17" t="s">
        <v>349</v>
      </c>
      <c r="BE224" s="240">
        <f>IF(N224="základní",J224,0)</f>
        <v>0</v>
      </c>
      <c r="BF224" s="240">
        <f>IF(N224="snížená",J224,0)</f>
        <v>0</v>
      </c>
      <c r="BG224" s="240">
        <f>IF(N224="zákl. přenesená",J224,0)</f>
        <v>0</v>
      </c>
      <c r="BH224" s="240">
        <f>IF(N224="sníž. přenesená",J224,0)</f>
        <v>0</v>
      </c>
      <c r="BI224" s="240">
        <f>IF(N224="nulová",J224,0)</f>
        <v>0</v>
      </c>
      <c r="BJ224" s="17" t="s">
        <v>83</v>
      </c>
      <c r="BK224" s="240">
        <f>ROUND(I224*H224,2)</f>
        <v>0</v>
      </c>
      <c r="BL224" s="17" t="s">
        <v>356</v>
      </c>
      <c r="BM224" s="239" t="s">
        <v>1314</v>
      </c>
    </row>
    <row r="225" s="2" customFormat="1" ht="24.15" customHeight="1">
      <c r="A225" s="38"/>
      <c r="B225" s="39"/>
      <c r="C225" s="228" t="s">
        <v>834</v>
      </c>
      <c r="D225" s="228" t="s">
        <v>351</v>
      </c>
      <c r="E225" s="229" t="s">
        <v>2133</v>
      </c>
      <c r="F225" s="230" t="s">
        <v>2134</v>
      </c>
      <c r="G225" s="231" t="s">
        <v>1931</v>
      </c>
      <c r="H225" s="232">
        <v>17</v>
      </c>
      <c r="I225" s="233"/>
      <c r="J225" s="234">
        <f>ROUND(I225*H225,2)</f>
        <v>0</v>
      </c>
      <c r="K225" s="230" t="s">
        <v>1</v>
      </c>
      <c r="L225" s="44"/>
      <c r="M225" s="235" t="s">
        <v>1</v>
      </c>
      <c r="N225" s="236" t="s">
        <v>41</v>
      </c>
      <c r="O225" s="91"/>
      <c r="P225" s="237">
        <f>O225*H225</f>
        <v>0</v>
      </c>
      <c r="Q225" s="237">
        <v>0</v>
      </c>
      <c r="R225" s="237">
        <f>Q225*H225</f>
        <v>0</v>
      </c>
      <c r="S225" s="237">
        <v>0</v>
      </c>
      <c r="T225" s="238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39" t="s">
        <v>356</v>
      </c>
      <c r="AT225" s="239" t="s">
        <v>351</v>
      </c>
      <c r="AU225" s="239" t="s">
        <v>83</v>
      </c>
      <c r="AY225" s="17" t="s">
        <v>349</v>
      </c>
      <c r="BE225" s="240">
        <f>IF(N225="základní",J225,0)</f>
        <v>0</v>
      </c>
      <c r="BF225" s="240">
        <f>IF(N225="snížená",J225,0)</f>
        <v>0</v>
      </c>
      <c r="BG225" s="240">
        <f>IF(N225="zákl. přenesená",J225,0)</f>
        <v>0</v>
      </c>
      <c r="BH225" s="240">
        <f>IF(N225="sníž. přenesená",J225,0)</f>
        <v>0</v>
      </c>
      <c r="BI225" s="240">
        <f>IF(N225="nulová",J225,0)</f>
        <v>0</v>
      </c>
      <c r="BJ225" s="17" t="s">
        <v>83</v>
      </c>
      <c r="BK225" s="240">
        <f>ROUND(I225*H225,2)</f>
        <v>0</v>
      </c>
      <c r="BL225" s="17" t="s">
        <v>356</v>
      </c>
      <c r="BM225" s="239" t="s">
        <v>1322</v>
      </c>
    </row>
    <row r="226" s="2" customFormat="1" ht="24.15" customHeight="1">
      <c r="A226" s="38"/>
      <c r="B226" s="39"/>
      <c r="C226" s="228" t="s">
        <v>838</v>
      </c>
      <c r="D226" s="228" t="s">
        <v>351</v>
      </c>
      <c r="E226" s="229" t="s">
        <v>2135</v>
      </c>
      <c r="F226" s="230" t="s">
        <v>2136</v>
      </c>
      <c r="G226" s="231" t="s">
        <v>1931</v>
      </c>
      <c r="H226" s="232">
        <v>1</v>
      </c>
      <c r="I226" s="233"/>
      <c r="J226" s="234">
        <f>ROUND(I226*H226,2)</f>
        <v>0</v>
      </c>
      <c r="K226" s="230" t="s">
        <v>1</v>
      </c>
      <c r="L226" s="44"/>
      <c r="M226" s="235" t="s">
        <v>1</v>
      </c>
      <c r="N226" s="236" t="s">
        <v>41</v>
      </c>
      <c r="O226" s="91"/>
      <c r="P226" s="237">
        <f>O226*H226</f>
        <v>0</v>
      </c>
      <c r="Q226" s="237">
        <v>0</v>
      </c>
      <c r="R226" s="237">
        <f>Q226*H226</f>
        <v>0</v>
      </c>
      <c r="S226" s="237">
        <v>0</v>
      </c>
      <c r="T226" s="238">
        <f>S226*H226</f>
        <v>0</v>
      </c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R226" s="239" t="s">
        <v>356</v>
      </c>
      <c r="AT226" s="239" t="s">
        <v>351</v>
      </c>
      <c r="AU226" s="239" t="s">
        <v>83</v>
      </c>
      <c r="AY226" s="17" t="s">
        <v>349</v>
      </c>
      <c r="BE226" s="240">
        <f>IF(N226="základní",J226,0)</f>
        <v>0</v>
      </c>
      <c r="BF226" s="240">
        <f>IF(N226="snížená",J226,0)</f>
        <v>0</v>
      </c>
      <c r="BG226" s="240">
        <f>IF(N226="zákl. přenesená",J226,0)</f>
        <v>0</v>
      </c>
      <c r="BH226" s="240">
        <f>IF(N226="sníž. přenesená",J226,0)</f>
        <v>0</v>
      </c>
      <c r="BI226" s="240">
        <f>IF(N226="nulová",J226,0)</f>
        <v>0</v>
      </c>
      <c r="BJ226" s="17" t="s">
        <v>83</v>
      </c>
      <c r="BK226" s="240">
        <f>ROUND(I226*H226,2)</f>
        <v>0</v>
      </c>
      <c r="BL226" s="17" t="s">
        <v>356</v>
      </c>
      <c r="BM226" s="239" t="s">
        <v>1331</v>
      </c>
    </row>
    <row r="227" s="2" customFormat="1" ht="24.15" customHeight="1">
      <c r="A227" s="38"/>
      <c r="B227" s="39"/>
      <c r="C227" s="228" t="s">
        <v>844</v>
      </c>
      <c r="D227" s="228" t="s">
        <v>351</v>
      </c>
      <c r="E227" s="229" t="s">
        <v>2137</v>
      </c>
      <c r="F227" s="230" t="s">
        <v>2138</v>
      </c>
      <c r="G227" s="231" t="s">
        <v>1931</v>
      </c>
      <c r="H227" s="232">
        <v>1</v>
      </c>
      <c r="I227" s="233"/>
      <c r="J227" s="234">
        <f>ROUND(I227*H227,2)</f>
        <v>0</v>
      </c>
      <c r="K227" s="230" t="s">
        <v>1</v>
      </c>
      <c r="L227" s="44"/>
      <c r="M227" s="235" t="s">
        <v>1</v>
      </c>
      <c r="N227" s="236" t="s">
        <v>41</v>
      </c>
      <c r="O227" s="91"/>
      <c r="P227" s="237">
        <f>O227*H227</f>
        <v>0</v>
      </c>
      <c r="Q227" s="237">
        <v>0</v>
      </c>
      <c r="R227" s="237">
        <f>Q227*H227</f>
        <v>0</v>
      </c>
      <c r="S227" s="237">
        <v>0</v>
      </c>
      <c r="T227" s="238">
        <f>S227*H227</f>
        <v>0</v>
      </c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R227" s="239" t="s">
        <v>356</v>
      </c>
      <c r="AT227" s="239" t="s">
        <v>351</v>
      </c>
      <c r="AU227" s="239" t="s">
        <v>83</v>
      </c>
      <c r="AY227" s="17" t="s">
        <v>349</v>
      </c>
      <c r="BE227" s="240">
        <f>IF(N227="základní",J227,0)</f>
        <v>0</v>
      </c>
      <c r="BF227" s="240">
        <f>IF(N227="snížená",J227,0)</f>
        <v>0</v>
      </c>
      <c r="BG227" s="240">
        <f>IF(N227="zákl. přenesená",J227,0)</f>
        <v>0</v>
      </c>
      <c r="BH227" s="240">
        <f>IF(N227="sníž. přenesená",J227,0)</f>
        <v>0</v>
      </c>
      <c r="BI227" s="240">
        <f>IF(N227="nulová",J227,0)</f>
        <v>0</v>
      </c>
      <c r="BJ227" s="17" t="s">
        <v>83</v>
      </c>
      <c r="BK227" s="240">
        <f>ROUND(I227*H227,2)</f>
        <v>0</v>
      </c>
      <c r="BL227" s="17" t="s">
        <v>356</v>
      </c>
      <c r="BM227" s="239" t="s">
        <v>1341</v>
      </c>
    </row>
    <row r="228" s="2" customFormat="1" ht="16.5" customHeight="1">
      <c r="A228" s="38"/>
      <c r="B228" s="39"/>
      <c r="C228" s="228" t="s">
        <v>850</v>
      </c>
      <c r="D228" s="228" t="s">
        <v>351</v>
      </c>
      <c r="E228" s="229" t="s">
        <v>2139</v>
      </c>
      <c r="F228" s="230" t="s">
        <v>2140</v>
      </c>
      <c r="G228" s="231" t="s">
        <v>1931</v>
      </c>
      <c r="H228" s="232">
        <v>1</v>
      </c>
      <c r="I228" s="233"/>
      <c r="J228" s="234">
        <f>ROUND(I228*H228,2)</f>
        <v>0</v>
      </c>
      <c r="K228" s="230" t="s">
        <v>1</v>
      </c>
      <c r="L228" s="44"/>
      <c r="M228" s="235" t="s">
        <v>1</v>
      </c>
      <c r="N228" s="236" t="s">
        <v>41</v>
      </c>
      <c r="O228" s="91"/>
      <c r="P228" s="237">
        <f>O228*H228</f>
        <v>0</v>
      </c>
      <c r="Q228" s="237">
        <v>0</v>
      </c>
      <c r="R228" s="237">
        <f>Q228*H228</f>
        <v>0</v>
      </c>
      <c r="S228" s="237">
        <v>0</v>
      </c>
      <c r="T228" s="238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239" t="s">
        <v>356</v>
      </c>
      <c r="AT228" s="239" t="s">
        <v>351</v>
      </c>
      <c r="AU228" s="239" t="s">
        <v>83</v>
      </c>
      <c r="AY228" s="17" t="s">
        <v>349</v>
      </c>
      <c r="BE228" s="240">
        <f>IF(N228="základní",J228,0)</f>
        <v>0</v>
      </c>
      <c r="BF228" s="240">
        <f>IF(N228="snížená",J228,0)</f>
        <v>0</v>
      </c>
      <c r="BG228" s="240">
        <f>IF(N228="zákl. přenesená",J228,0)</f>
        <v>0</v>
      </c>
      <c r="BH228" s="240">
        <f>IF(N228="sníž. přenesená",J228,0)</f>
        <v>0</v>
      </c>
      <c r="BI228" s="240">
        <f>IF(N228="nulová",J228,0)</f>
        <v>0</v>
      </c>
      <c r="BJ228" s="17" t="s">
        <v>83</v>
      </c>
      <c r="BK228" s="240">
        <f>ROUND(I228*H228,2)</f>
        <v>0</v>
      </c>
      <c r="BL228" s="17" t="s">
        <v>356</v>
      </c>
      <c r="BM228" s="239" t="s">
        <v>1351</v>
      </c>
    </row>
    <row r="229" s="2" customFormat="1" ht="21.75" customHeight="1">
      <c r="A229" s="38"/>
      <c r="B229" s="39"/>
      <c r="C229" s="228" t="s">
        <v>854</v>
      </c>
      <c r="D229" s="228" t="s">
        <v>351</v>
      </c>
      <c r="E229" s="229" t="s">
        <v>2141</v>
      </c>
      <c r="F229" s="230" t="s">
        <v>2142</v>
      </c>
      <c r="G229" s="231" t="s">
        <v>1931</v>
      </c>
      <c r="H229" s="232">
        <v>1</v>
      </c>
      <c r="I229" s="233"/>
      <c r="J229" s="234">
        <f>ROUND(I229*H229,2)</f>
        <v>0</v>
      </c>
      <c r="K229" s="230" t="s">
        <v>1</v>
      </c>
      <c r="L229" s="44"/>
      <c r="M229" s="235" t="s">
        <v>1</v>
      </c>
      <c r="N229" s="236" t="s">
        <v>41</v>
      </c>
      <c r="O229" s="91"/>
      <c r="P229" s="237">
        <f>O229*H229</f>
        <v>0</v>
      </c>
      <c r="Q229" s="237">
        <v>0</v>
      </c>
      <c r="R229" s="237">
        <f>Q229*H229</f>
        <v>0</v>
      </c>
      <c r="S229" s="237">
        <v>0</v>
      </c>
      <c r="T229" s="238">
        <f>S229*H229</f>
        <v>0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239" t="s">
        <v>356</v>
      </c>
      <c r="AT229" s="239" t="s">
        <v>351</v>
      </c>
      <c r="AU229" s="239" t="s">
        <v>83</v>
      </c>
      <c r="AY229" s="17" t="s">
        <v>349</v>
      </c>
      <c r="BE229" s="240">
        <f>IF(N229="základní",J229,0)</f>
        <v>0</v>
      </c>
      <c r="BF229" s="240">
        <f>IF(N229="snížená",J229,0)</f>
        <v>0</v>
      </c>
      <c r="BG229" s="240">
        <f>IF(N229="zákl. přenesená",J229,0)</f>
        <v>0</v>
      </c>
      <c r="BH229" s="240">
        <f>IF(N229="sníž. přenesená",J229,0)</f>
        <v>0</v>
      </c>
      <c r="BI229" s="240">
        <f>IF(N229="nulová",J229,0)</f>
        <v>0</v>
      </c>
      <c r="BJ229" s="17" t="s">
        <v>83</v>
      </c>
      <c r="BK229" s="240">
        <f>ROUND(I229*H229,2)</f>
        <v>0</v>
      </c>
      <c r="BL229" s="17" t="s">
        <v>356</v>
      </c>
      <c r="BM229" s="239" t="s">
        <v>1361</v>
      </c>
    </row>
    <row r="230" s="2" customFormat="1" ht="37.8" customHeight="1">
      <c r="A230" s="38"/>
      <c r="B230" s="39"/>
      <c r="C230" s="228" t="s">
        <v>859</v>
      </c>
      <c r="D230" s="228" t="s">
        <v>351</v>
      </c>
      <c r="E230" s="229" t="s">
        <v>2143</v>
      </c>
      <c r="F230" s="230" t="s">
        <v>2144</v>
      </c>
      <c r="G230" s="231" t="s">
        <v>1931</v>
      </c>
      <c r="H230" s="232">
        <v>1</v>
      </c>
      <c r="I230" s="233"/>
      <c r="J230" s="234">
        <f>ROUND(I230*H230,2)</f>
        <v>0</v>
      </c>
      <c r="K230" s="230" t="s">
        <v>1</v>
      </c>
      <c r="L230" s="44"/>
      <c r="M230" s="235" t="s">
        <v>1</v>
      </c>
      <c r="N230" s="236" t="s">
        <v>41</v>
      </c>
      <c r="O230" s="91"/>
      <c r="P230" s="237">
        <f>O230*H230</f>
        <v>0</v>
      </c>
      <c r="Q230" s="237">
        <v>0</v>
      </c>
      <c r="R230" s="237">
        <f>Q230*H230</f>
        <v>0</v>
      </c>
      <c r="S230" s="237">
        <v>0</v>
      </c>
      <c r="T230" s="238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239" t="s">
        <v>356</v>
      </c>
      <c r="AT230" s="239" t="s">
        <v>351</v>
      </c>
      <c r="AU230" s="239" t="s">
        <v>83</v>
      </c>
      <c r="AY230" s="17" t="s">
        <v>349</v>
      </c>
      <c r="BE230" s="240">
        <f>IF(N230="základní",J230,0)</f>
        <v>0</v>
      </c>
      <c r="BF230" s="240">
        <f>IF(N230="snížená",J230,0)</f>
        <v>0</v>
      </c>
      <c r="BG230" s="240">
        <f>IF(N230="zákl. přenesená",J230,0)</f>
        <v>0</v>
      </c>
      <c r="BH230" s="240">
        <f>IF(N230="sníž. přenesená",J230,0)</f>
        <v>0</v>
      </c>
      <c r="BI230" s="240">
        <f>IF(N230="nulová",J230,0)</f>
        <v>0</v>
      </c>
      <c r="BJ230" s="17" t="s">
        <v>83</v>
      </c>
      <c r="BK230" s="240">
        <f>ROUND(I230*H230,2)</f>
        <v>0</v>
      </c>
      <c r="BL230" s="17" t="s">
        <v>356</v>
      </c>
      <c r="BM230" s="239" t="s">
        <v>1370</v>
      </c>
    </row>
    <row r="231" s="2" customFormat="1" ht="37.8" customHeight="1">
      <c r="A231" s="38"/>
      <c r="B231" s="39"/>
      <c r="C231" s="228" t="s">
        <v>865</v>
      </c>
      <c r="D231" s="228" t="s">
        <v>351</v>
      </c>
      <c r="E231" s="229" t="s">
        <v>2145</v>
      </c>
      <c r="F231" s="230" t="s">
        <v>2146</v>
      </c>
      <c r="G231" s="231" t="s">
        <v>1931</v>
      </c>
      <c r="H231" s="232">
        <v>1</v>
      </c>
      <c r="I231" s="233"/>
      <c r="J231" s="234">
        <f>ROUND(I231*H231,2)</f>
        <v>0</v>
      </c>
      <c r="K231" s="230" t="s">
        <v>1</v>
      </c>
      <c r="L231" s="44"/>
      <c r="M231" s="235" t="s">
        <v>1</v>
      </c>
      <c r="N231" s="236" t="s">
        <v>41</v>
      </c>
      <c r="O231" s="91"/>
      <c r="P231" s="237">
        <f>O231*H231</f>
        <v>0</v>
      </c>
      <c r="Q231" s="237">
        <v>0</v>
      </c>
      <c r="R231" s="237">
        <f>Q231*H231</f>
        <v>0</v>
      </c>
      <c r="S231" s="237">
        <v>0</v>
      </c>
      <c r="T231" s="238">
        <f>S231*H231</f>
        <v>0</v>
      </c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R231" s="239" t="s">
        <v>356</v>
      </c>
      <c r="AT231" s="239" t="s">
        <v>351</v>
      </c>
      <c r="AU231" s="239" t="s">
        <v>83</v>
      </c>
      <c r="AY231" s="17" t="s">
        <v>349</v>
      </c>
      <c r="BE231" s="240">
        <f>IF(N231="základní",J231,0)</f>
        <v>0</v>
      </c>
      <c r="BF231" s="240">
        <f>IF(N231="snížená",J231,0)</f>
        <v>0</v>
      </c>
      <c r="BG231" s="240">
        <f>IF(N231="zákl. přenesená",J231,0)</f>
        <v>0</v>
      </c>
      <c r="BH231" s="240">
        <f>IF(N231="sníž. přenesená",J231,0)</f>
        <v>0</v>
      </c>
      <c r="BI231" s="240">
        <f>IF(N231="nulová",J231,0)</f>
        <v>0</v>
      </c>
      <c r="BJ231" s="17" t="s">
        <v>83</v>
      </c>
      <c r="BK231" s="240">
        <f>ROUND(I231*H231,2)</f>
        <v>0</v>
      </c>
      <c r="BL231" s="17" t="s">
        <v>356</v>
      </c>
      <c r="BM231" s="239" t="s">
        <v>1382</v>
      </c>
    </row>
    <row r="232" s="2" customFormat="1" ht="37.8" customHeight="1">
      <c r="A232" s="38"/>
      <c r="B232" s="39"/>
      <c r="C232" s="228" t="s">
        <v>869</v>
      </c>
      <c r="D232" s="228" t="s">
        <v>351</v>
      </c>
      <c r="E232" s="229" t="s">
        <v>2147</v>
      </c>
      <c r="F232" s="230" t="s">
        <v>2148</v>
      </c>
      <c r="G232" s="231" t="s">
        <v>1931</v>
      </c>
      <c r="H232" s="232">
        <v>1</v>
      </c>
      <c r="I232" s="233"/>
      <c r="J232" s="234">
        <f>ROUND(I232*H232,2)</f>
        <v>0</v>
      </c>
      <c r="K232" s="230" t="s">
        <v>1</v>
      </c>
      <c r="L232" s="44"/>
      <c r="M232" s="235" t="s">
        <v>1</v>
      </c>
      <c r="N232" s="236" t="s">
        <v>41</v>
      </c>
      <c r="O232" s="91"/>
      <c r="P232" s="237">
        <f>O232*H232</f>
        <v>0</v>
      </c>
      <c r="Q232" s="237">
        <v>0</v>
      </c>
      <c r="R232" s="237">
        <f>Q232*H232</f>
        <v>0</v>
      </c>
      <c r="S232" s="237">
        <v>0</v>
      </c>
      <c r="T232" s="238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239" t="s">
        <v>356</v>
      </c>
      <c r="AT232" s="239" t="s">
        <v>351</v>
      </c>
      <c r="AU232" s="239" t="s">
        <v>83</v>
      </c>
      <c r="AY232" s="17" t="s">
        <v>349</v>
      </c>
      <c r="BE232" s="240">
        <f>IF(N232="základní",J232,0)</f>
        <v>0</v>
      </c>
      <c r="BF232" s="240">
        <f>IF(N232="snížená",J232,0)</f>
        <v>0</v>
      </c>
      <c r="BG232" s="240">
        <f>IF(N232="zákl. přenesená",J232,0)</f>
        <v>0</v>
      </c>
      <c r="BH232" s="240">
        <f>IF(N232="sníž. přenesená",J232,0)</f>
        <v>0</v>
      </c>
      <c r="BI232" s="240">
        <f>IF(N232="nulová",J232,0)</f>
        <v>0</v>
      </c>
      <c r="BJ232" s="17" t="s">
        <v>83</v>
      </c>
      <c r="BK232" s="240">
        <f>ROUND(I232*H232,2)</f>
        <v>0</v>
      </c>
      <c r="BL232" s="17" t="s">
        <v>356</v>
      </c>
      <c r="BM232" s="239" t="s">
        <v>1392</v>
      </c>
    </row>
    <row r="233" s="2" customFormat="1" ht="16.5" customHeight="1">
      <c r="A233" s="38"/>
      <c r="B233" s="39"/>
      <c r="C233" s="228" t="s">
        <v>874</v>
      </c>
      <c r="D233" s="228" t="s">
        <v>351</v>
      </c>
      <c r="E233" s="229" t="s">
        <v>2149</v>
      </c>
      <c r="F233" s="230" t="s">
        <v>2150</v>
      </c>
      <c r="G233" s="231" t="s">
        <v>1931</v>
      </c>
      <c r="H233" s="232">
        <v>1</v>
      </c>
      <c r="I233" s="233"/>
      <c r="J233" s="234">
        <f>ROUND(I233*H233,2)</f>
        <v>0</v>
      </c>
      <c r="K233" s="230" t="s">
        <v>1</v>
      </c>
      <c r="L233" s="44"/>
      <c r="M233" s="235" t="s">
        <v>1</v>
      </c>
      <c r="N233" s="236" t="s">
        <v>41</v>
      </c>
      <c r="O233" s="91"/>
      <c r="P233" s="237">
        <f>O233*H233</f>
        <v>0</v>
      </c>
      <c r="Q233" s="237">
        <v>0</v>
      </c>
      <c r="R233" s="237">
        <f>Q233*H233</f>
        <v>0</v>
      </c>
      <c r="S233" s="237">
        <v>0</v>
      </c>
      <c r="T233" s="238">
        <f>S233*H233</f>
        <v>0</v>
      </c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R233" s="239" t="s">
        <v>356</v>
      </c>
      <c r="AT233" s="239" t="s">
        <v>351</v>
      </c>
      <c r="AU233" s="239" t="s">
        <v>83</v>
      </c>
      <c r="AY233" s="17" t="s">
        <v>349</v>
      </c>
      <c r="BE233" s="240">
        <f>IF(N233="základní",J233,0)</f>
        <v>0</v>
      </c>
      <c r="BF233" s="240">
        <f>IF(N233="snížená",J233,0)</f>
        <v>0</v>
      </c>
      <c r="BG233" s="240">
        <f>IF(N233="zákl. přenesená",J233,0)</f>
        <v>0</v>
      </c>
      <c r="BH233" s="240">
        <f>IF(N233="sníž. přenesená",J233,0)</f>
        <v>0</v>
      </c>
      <c r="BI233" s="240">
        <f>IF(N233="nulová",J233,0)</f>
        <v>0</v>
      </c>
      <c r="BJ233" s="17" t="s">
        <v>83</v>
      </c>
      <c r="BK233" s="240">
        <f>ROUND(I233*H233,2)</f>
        <v>0</v>
      </c>
      <c r="BL233" s="17" t="s">
        <v>356</v>
      </c>
      <c r="BM233" s="239" t="s">
        <v>1402</v>
      </c>
    </row>
    <row r="234" s="2" customFormat="1" ht="16.5" customHeight="1">
      <c r="A234" s="38"/>
      <c r="B234" s="39"/>
      <c r="C234" s="228" t="s">
        <v>879</v>
      </c>
      <c r="D234" s="228" t="s">
        <v>351</v>
      </c>
      <c r="E234" s="229" t="s">
        <v>2151</v>
      </c>
      <c r="F234" s="230" t="s">
        <v>2152</v>
      </c>
      <c r="G234" s="231" t="s">
        <v>1931</v>
      </c>
      <c r="H234" s="232">
        <v>17</v>
      </c>
      <c r="I234" s="233"/>
      <c r="J234" s="234">
        <f>ROUND(I234*H234,2)</f>
        <v>0</v>
      </c>
      <c r="K234" s="230" t="s">
        <v>1</v>
      </c>
      <c r="L234" s="44"/>
      <c r="M234" s="235" t="s">
        <v>1</v>
      </c>
      <c r="N234" s="236" t="s">
        <v>41</v>
      </c>
      <c r="O234" s="91"/>
      <c r="P234" s="237">
        <f>O234*H234</f>
        <v>0</v>
      </c>
      <c r="Q234" s="237">
        <v>0</v>
      </c>
      <c r="R234" s="237">
        <f>Q234*H234</f>
        <v>0</v>
      </c>
      <c r="S234" s="237">
        <v>0</v>
      </c>
      <c r="T234" s="238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239" t="s">
        <v>356</v>
      </c>
      <c r="AT234" s="239" t="s">
        <v>351</v>
      </c>
      <c r="AU234" s="239" t="s">
        <v>83</v>
      </c>
      <c r="AY234" s="17" t="s">
        <v>349</v>
      </c>
      <c r="BE234" s="240">
        <f>IF(N234="základní",J234,0)</f>
        <v>0</v>
      </c>
      <c r="BF234" s="240">
        <f>IF(N234="snížená",J234,0)</f>
        <v>0</v>
      </c>
      <c r="BG234" s="240">
        <f>IF(N234="zákl. přenesená",J234,0)</f>
        <v>0</v>
      </c>
      <c r="BH234" s="240">
        <f>IF(N234="sníž. přenesená",J234,0)</f>
        <v>0</v>
      </c>
      <c r="BI234" s="240">
        <f>IF(N234="nulová",J234,0)</f>
        <v>0</v>
      </c>
      <c r="BJ234" s="17" t="s">
        <v>83</v>
      </c>
      <c r="BK234" s="240">
        <f>ROUND(I234*H234,2)</f>
        <v>0</v>
      </c>
      <c r="BL234" s="17" t="s">
        <v>356</v>
      </c>
      <c r="BM234" s="239" t="s">
        <v>1413</v>
      </c>
    </row>
    <row r="235" s="2" customFormat="1" ht="21.75" customHeight="1">
      <c r="A235" s="38"/>
      <c r="B235" s="39"/>
      <c r="C235" s="228" t="s">
        <v>884</v>
      </c>
      <c r="D235" s="228" t="s">
        <v>351</v>
      </c>
      <c r="E235" s="229" t="s">
        <v>2153</v>
      </c>
      <c r="F235" s="230" t="s">
        <v>2154</v>
      </c>
      <c r="G235" s="231" t="s">
        <v>1931</v>
      </c>
      <c r="H235" s="232">
        <v>1</v>
      </c>
      <c r="I235" s="233"/>
      <c r="J235" s="234">
        <f>ROUND(I235*H235,2)</f>
        <v>0</v>
      </c>
      <c r="K235" s="230" t="s">
        <v>1</v>
      </c>
      <c r="L235" s="44"/>
      <c r="M235" s="235" t="s">
        <v>1</v>
      </c>
      <c r="N235" s="236" t="s">
        <v>41</v>
      </c>
      <c r="O235" s="91"/>
      <c r="P235" s="237">
        <f>O235*H235</f>
        <v>0</v>
      </c>
      <c r="Q235" s="237">
        <v>0</v>
      </c>
      <c r="R235" s="237">
        <f>Q235*H235</f>
        <v>0</v>
      </c>
      <c r="S235" s="237">
        <v>0</v>
      </c>
      <c r="T235" s="238">
        <f>S235*H235</f>
        <v>0</v>
      </c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R235" s="239" t="s">
        <v>356</v>
      </c>
      <c r="AT235" s="239" t="s">
        <v>351</v>
      </c>
      <c r="AU235" s="239" t="s">
        <v>83</v>
      </c>
      <c r="AY235" s="17" t="s">
        <v>349</v>
      </c>
      <c r="BE235" s="240">
        <f>IF(N235="základní",J235,0)</f>
        <v>0</v>
      </c>
      <c r="BF235" s="240">
        <f>IF(N235="snížená",J235,0)</f>
        <v>0</v>
      </c>
      <c r="BG235" s="240">
        <f>IF(N235="zákl. přenesená",J235,0)</f>
        <v>0</v>
      </c>
      <c r="BH235" s="240">
        <f>IF(N235="sníž. přenesená",J235,0)</f>
        <v>0</v>
      </c>
      <c r="BI235" s="240">
        <f>IF(N235="nulová",J235,0)</f>
        <v>0</v>
      </c>
      <c r="BJ235" s="17" t="s">
        <v>83</v>
      </c>
      <c r="BK235" s="240">
        <f>ROUND(I235*H235,2)</f>
        <v>0</v>
      </c>
      <c r="BL235" s="17" t="s">
        <v>356</v>
      </c>
      <c r="BM235" s="239" t="s">
        <v>1433</v>
      </c>
    </row>
    <row r="236" s="2" customFormat="1" ht="16.5" customHeight="1">
      <c r="A236" s="38"/>
      <c r="B236" s="39"/>
      <c r="C236" s="228" t="s">
        <v>890</v>
      </c>
      <c r="D236" s="228" t="s">
        <v>351</v>
      </c>
      <c r="E236" s="229" t="s">
        <v>2155</v>
      </c>
      <c r="F236" s="230" t="s">
        <v>2156</v>
      </c>
      <c r="G236" s="231" t="s">
        <v>2157</v>
      </c>
      <c r="H236" s="232">
        <v>10</v>
      </c>
      <c r="I236" s="233"/>
      <c r="J236" s="234">
        <f>ROUND(I236*H236,2)</f>
        <v>0</v>
      </c>
      <c r="K236" s="230" t="s">
        <v>1</v>
      </c>
      <c r="L236" s="44"/>
      <c r="M236" s="235" t="s">
        <v>1</v>
      </c>
      <c r="N236" s="236" t="s">
        <v>41</v>
      </c>
      <c r="O236" s="91"/>
      <c r="P236" s="237">
        <f>O236*H236</f>
        <v>0</v>
      </c>
      <c r="Q236" s="237">
        <v>0</v>
      </c>
      <c r="R236" s="237">
        <f>Q236*H236</f>
        <v>0</v>
      </c>
      <c r="S236" s="237">
        <v>0</v>
      </c>
      <c r="T236" s="238">
        <f>S236*H236</f>
        <v>0</v>
      </c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R236" s="239" t="s">
        <v>356</v>
      </c>
      <c r="AT236" s="239" t="s">
        <v>351</v>
      </c>
      <c r="AU236" s="239" t="s">
        <v>83</v>
      </c>
      <c r="AY236" s="17" t="s">
        <v>349</v>
      </c>
      <c r="BE236" s="240">
        <f>IF(N236="základní",J236,0)</f>
        <v>0</v>
      </c>
      <c r="BF236" s="240">
        <f>IF(N236="snížená",J236,0)</f>
        <v>0</v>
      </c>
      <c r="BG236" s="240">
        <f>IF(N236="zákl. přenesená",J236,0)</f>
        <v>0</v>
      </c>
      <c r="BH236" s="240">
        <f>IF(N236="sníž. přenesená",J236,0)</f>
        <v>0</v>
      </c>
      <c r="BI236" s="240">
        <f>IF(N236="nulová",J236,0)</f>
        <v>0</v>
      </c>
      <c r="BJ236" s="17" t="s">
        <v>83</v>
      </c>
      <c r="BK236" s="240">
        <f>ROUND(I236*H236,2)</f>
        <v>0</v>
      </c>
      <c r="BL236" s="17" t="s">
        <v>356</v>
      </c>
      <c r="BM236" s="239" t="s">
        <v>1445</v>
      </c>
    </row>
    <row r="237" s="2" customFormat="1" ht="16.5" customHeight="1">
      <c r="A237" s="38"/>
      <c r="B237" s="39"/>
      <c r="C237" s="228" t="s">
        <v>895</v>
      </c>
      <c r="D237" s="228" t="s">
        <v>351</v>
      </c>
      <c r="E237" s="229" t="s">
        <v>2033</v>
      </c>
      <c r="F237" s="230" t="s">
        <v>2034</v>
      </c>
      <c r="G237" s="231" t="s">
        <v>1192</v>
      </c>
      <c r="H237" s="232">
        <v>1</v>
      </c>
      <c r="I237" s="233"/>
      <c r="J237" s="234">
        <f>ROUND(I237*H237,2)</f>
        <v>0</v>
      </c>
      <c r="K237" s="230" t="s">
        <v>1</v>
      </c>
      <c r="L237" s="44"/>
      <c r="M237" s="235" t="s">
        <v>1</v>
      </c>
      <c r="N237" s="236" t="s">
        <v>41</v>
      </c>
      <c r="O237" s="91"/>
      <c r="P237" s="237">
        <f>O237*H237</f>
        <v>0</v>
      </c>
      <c r="Q237" s="237">
        <v>0</v>
      </c>
      <c r="R237" s="237">
        <f>Q237*H237</f>
        <v>0</v>
      </c>
      <c r="S237" s="237">
        <v>0</v>
      </c>
      <c r="T237" s="238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239" t="s">
        <v>356</v>
      </c>
      <c r="AT237" s="239" t="s">
        <v>351</v>
      </c>
      <c r="AU237" s="239" t="s">
        <v>83</v>
      </c>
      <c r="AY237" s="17" t="s">
        <v>349</v>
      </c>
      <c r="BE237" s="240">
        <f>IF(N237="základní",J237,0)</f>
        <v>0</v>
      </c>
      <c r="BF237" s="240">
        <f>IF(N237="snížená",J237,0)</f>
        <v>0</v>
      </c>
      <c r="BG237" s="240">
        <f>IF(N237="zákl. přenesená",J237,0)</f>
        <v>0</v>
      </c>
      <c r="BH237" s="240">
        <f>IF(N237="sníž. přenesená",J237,0)</f>
        <v>0</v>
      </c>
      <c r="BI237" s="240">
        <f>IF(N237="nulová",J237,0)</f>
        <v>0</v>
      </c>
      <c r="BJ237" s="17" t="s">
        <v>83</v>
      </c>
      <c r="BK237" s="240">
        <f>ROUND(I237*H237,2)</f>
        <v>0</v>
      </c>
      <c r="BL237" s="17" t="s">
        <v>356</v>
      </c>
      <c r="BM237" s="239" t="s">
        <v>1456</v>
      </c>
    </row>
    <row r="238" s="12" customFormat="1" ht="25.92" customHeight="1">
      <c r="A238" s="12"/>
      <c r="B238" s="212"/>
      <c r="C238" s="213"/>
      <c r="D238" s="214" t="s">
        <v>75</v>
      </c>
      <c r="E238" s="215" t="s">
        <v>2158</v>
      </c>
      <c r="F238" s="215" t="s">
        <v>2159</v>
      </c>
      <c r="G238" s="213"/>
      <c r="H238" s="213"/>
      <c r="I238" s="216"/>
      <c r="J238" s="217">
        <f>BK238</f>
        <v>0</v>
      </c>
      <c r="K238" s="213"/>
      <c r="L238" s="218"/>
      <c r="M238" s="219"/>
      <c r="N238" s="220"/>
      <c r="O238" s="220"/>
      <c r="P238" s="221">
        <f>SUM(P239:P244)</f>
        <v>0</v>
      </c>
      <c r="Q238" s="220"/>
      <c r="R238" s="221">
        <f>SUM(R239:R244)</f>
        <v>0</v>
      </c>
      <c r="S238" s="220"/>
      <c r="T238" s="222">
        <f>SUM(T239:T244)</f>
        <v>0</v>
      </c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R238" s="223" t="s">
        <v>83</v>
      </c>
      <c r="AT238" s="224" t="s">
        <v>75</v>
      </c>
      <c r="AU238" s="224" t="s">
        <v>76</v>
      </c>
      <c r="AY238" s="223" t="s">
        <v>349</v>
      </c>
      <c r="BK238" s="225">
        <f>SUM(BK239:BK244)</f>
        <v>0</v>
      </c>
    </row>
    <row r="239" s="2" customFormat="1" ht="24.15" customHeight="1">
      <c r="A239" s="38"/>
      <c r="B239" s="39"/>
      <c r="C239" s="228" t="s">
        <v>901</v>
      </c>
      <c r="D239" s="228" t="s">
        <v>351</v>
      </c>
      <c r="E239" s="229" t="s">
        <v>2160</v>
      </c>
      <c r="F239" s="230" t="s">
        <v>2161</v>
      </c>
      <c r="G239" s="231" t="s">
        <v>1931</v>
      </c>
      <c r="H239" s="232">
        <v>1</v>
      </c>
      <c r="I239" s="233"/>
      <c r="J239" s="234">
        <f>ROUND(I239*H239,2)</f>
        <v>0</v>
      </c>
      <c r="K239" s="230" t="s">
        <v>1</v>
      </c>
      <c r="L239" s="44"/>
      <c r="M239" s="235" t="s">
        <v>1</v>
      </c>
      <c r="N239" s="236" t="s">
        <v>41</v>
      </c>
      <c r="O239" s="91"/>
      <c r="P239" s="237">
        <f>O239*H239</f>
        <v>0</v>
      </c>
      <c r="Q239" s="237">
        <v>0</v>
      </c>
      <c r="R239" s="237">
        <f>Q239*H239</f>
        <v>0</v>
      </c>
      <c r="S239" s="237">
        <v>0</v>
      </c>
      <c r="T239" s="238">
        <f>S239*H239</f>
        <v>0</v>
      </c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R239" s="239" t="s">
        <v>356</v>
      </c>
      <c r="AT239" s="239" t="s">
        <v>351</v>
      </c>
      <c r="AU239" s="239" t="s">
        <v>83</v>
      </c>
      <c r="AY239" s="17" t="s">
        <v>349</v>
      </c>
      <c r="BE239" s="240">
        <f>IF(N239="základní",J239,0)</f>
        <v>0</v>
      </c>
      <c r="BF239" s="240">
        <f>IF(N239="snížená",J239,0)</f>
        <v>0</v>
      </c>
      <c r="BG239" s="240">
        <f>IF(N239="zákl. přenesená",J239,0)</f>
        <v>0</v>
      </c>
      <c r="BH239" s="240">
        <f>IF(N239="sníž. přenesená",J239,0)</f>
        <v>0</v>
      </c>
      <c r="BI239" s="240">
        <f>IF(N239="nulová",J239,0)</f>
        <v>0</v>
      </c>
      <c r="BJ239" s="17" t="s">
        <v>83</v>
      </c>
      <c r="BK239" s="240">
        <f>ROUND(I239*H239,2)</f>
        <v>0</v>
      </c>
      <c r="BL239" s="17" t="s">
        <v>356</v>
      </c>
      <c r="BM239" s="239" t="s">
        <v>1468</v>
      </c>
    </row>
    <row r="240" s="2" customFormat="1" ht="16.5" customHeight="1">
      <c r="A240" s="38"/>
      <c r="B240" s="39"/>
      <c r="C240" s="228" t="s">
        <v>905</v>
      </c>
      <c r="D240" s="228" t="s">
        <v>351</v>
      </c>
      <c r="E240" s="229" t="s">
        <v>1964</v>
      </c>
      <c r="F240" s="230" t="s">
        <v>1965</v>
      </c>
      <c r="G240" s="231" t="s">
        <v>422</v>
      </c>
      <c r="H240" s="232">
        <v>20</v>
      </c>
      <c r="I240" s="233"/>
      <c r="J240" s="234">
        <f>ROUND(I240*H240,2)</f>
        <v>0</v>
      </c>
      <c r="K240" s="230" t="s">
        <v>1</v>
      </c>
      <c r="L240" s="44"/>
      <c r="M240" s="235" t="s">
        <v>1</v>
      </c>
      <c r="N240" s="236" t="s">
        <v>41</v>
      </c>
      <c r="O240" s="91"/>
      <c r="P240" s="237">
        <f>O240*H240</f>
        <v>0</v>
      </c>
      <c r="Q240" s="237">
        <v>0</v>
      </c>
      <c r="R240" s="237">
        <f>Q240*H240</f>
        <v>0</v>
      </c>
      <c r="S240" s="237">
        <v>0</v>
      </c>
      <c r="T240" s="238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39" t="s">
        <v>356</v>
      </c>
      <c r="AT240" s="239" t="s">
        <v>351</v>
      </c>
      <c r="AU240" s="239" t="s">
        <v>83</v>
      </c>
      <c r="AY240" s="17" t="s">
        <v>349</v>
      </c>
      <c r="BE240" s="240">
        <f>IF(N240="základní",J240,0)</f>
        <v>0</v>
      </c>
      <c r="BF240" s="240">
        <f>IF(N240="snížená",J240,0)</f>
        <v>0</v>
      </c>
      <c r="BG240" s="240">
        <f>IF(N240="zákl. přenesená",J240,0)</f>
        <v>0</v>
      </c>
      <c r="BH240" s="240">
        <f>IF(N240="sníž. přenesená",J240,0)</f>
        <v>0</v>
      </c>
      <c r="BI240" s="240">
        <f>IF(N240="nulová",J240,0)</f>
        <v>0</v>
      </c>
      <c r="BJ240" s="17" t="s">
        <v>83</v>
      </c>
      <c r="BK240" s="240">
        <f>ROUND(I240*H240,2)</f>
        <v>0</v>
      </c>
      <c r="BL240" s="17" t="s">
        <v>356</v>
      </c>
      <c r="BM240" s="239" t="s">
        <v>1477</v>
      </c>
    </row>
    <row r="241" s="2" customFormat="1" ht="16.5" customHeight="1">
      <c r="A241" s="38"/>
      <c r="B241" s="39"/>
      <c r="C241" s="228" t="s">
        <v>910</v>
      </c>
      <c r="D241" s="228" t="s">
        <v>351</v>
      </c>
      <c r="E241" s="229" t="s">
        <v>1983</v>
      </c>
      <c r="F241" s="230" t="s">
        <v>1984</v>
      </c>
      <c r="G241" s="231" t="s">
        <v>422</v>
      </c>
      <c r="H241" s="232">
        <v>20</v>
      </c>
      <c r="I241" s="233"/>
      <c r="J241" s="234">
        <f>ROUND(I241*H241,2)</f>
        <v>0</v>
      </c>
      <c r="K241" s="230" t="s">
        <v>1</v>
      </c>
      <c r="L241" s="44"/>
      <c r="M241" s="235" t="s">
        <v>1</v>
      </c>
      <c r="N241" s="236" t="s">
        <v>41</v>
      </c>
      <c r="O241" s="91"/>
      <c r="P241" s="237">
        <f>O241*H241</f>
        <v>0</v>
      </c>
      <c r="Q241" s="237">
        <v>0</v>
      </c>
      <c r="R241" s="237">
        <f>Q241*H241</f>
        <v>0</v>
      </c>
      <c r="S241" s="237">
        <v>0</v>
      </c>
      <c r="T241" s="238">
        <f>S241*H241</f>
        <v>0</v>
      </c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R241" s="239" t="s">
        <v>356</v>
      </c>
      <c r="AT241" s="239" t="s">
        <v>351</v>
      </c>
      <c r="AU241" s="239" t="s">
        <v>83</v>
      </c>
      <c r="AY241" s="17" t="s">
        <v>349</v>
      </c>
      <c r="BE241" s="240">
        <f>IF(N241="základní",J241,0)</f>
        <v>0</v>
      </c>
      <c r="BF241" s="240">
        <f>IF(N241="snížená",J241,0)</f>
        <v>0</v>
      </c>
      <c r="BG241" s="240">
        <f>IF(N241="zákl. přenesená",J241,0)</f>
        <v>0</v>
      </c>
      <c r="BH241" s="240">
        <f>IF(N241="sníž. přenesená",J241,0)</f>
        <v>0</v>
      </c>
      <c r="BI241" s="240">
        <f>IF(N241="nulová",J241,0)</f>
        <v>0</v>
      </c>
      <c r="BJ241" s="17" t="s">
        <v>83</v>
      </c>
      <c r="BK241" s="240">
        <f>ROUND(I241*H241,2)</f>
        <v>0</v>
      </c>
      <c r="BL241" s="17" t="s">
        <v>356</v>
      </c>
      <c r="BM241" s="239" t="s">
        <v>1486</v>
      </c>
    </row>
    <row r="242" s="2" customFormat="1" ht="16.5" customHeight="1">
      <c r="A242" s="38"/>
      <c r="B242" s="39"/>
      <c r="C242" s="228" t="s">
        <v>916</v>
      </c>
      <c r="D242" s="228" t="s">
        <v>351</v>
      </c>
      <c r="E242" s="229" t="s">
        <v>2162</v>
      </c>
      <c r="F242" s="230" t="s">
        <v>2163</v>
      </c>
      <c r="G242" s="231" t="s">
        <v>422</v>
      </c>
      <c r="H242" s="232">
        <v>20</v>
      </c>
      <c r="I242" s="233"/>
      <c r="J242" s="234">
        <f>ROUND(I242*H242,2)</f>
        <v>0</v>
      </c>
      <c r="K242" s="230" t="s">
        <v>1</v>
      </c>
      <c r="L242" s="44"/>
      <c r="M242" s="235" t="s">
        <v>1</v>
      </c>
      <c r="N242" s="236" t="s">
        <v>41</v>
      </c>
      <c r="O242" s="91"/>
      <c r="P242" s="237">
        <f>O242*H242</f>
        <v>0</v>
      </c>
      <c r="Q242" s="237">
        <v>0</v>
      </c>
      <c r="R242" s="237">
        <f>Q242*H242</f>
        <v>0</v>
      </c>
      <c r="S242" s="237">
        <v>0</v>
      </c>
      <c r="T242" s="238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239" t="s">
        <v>356</v>
      </c>
      <c r="AT242" s="239" t="s">
        <v>351</v>
      </c>
      <c r="AU242" s="239" t="s">
        <v>83</v>
      </c>
      <c r="AY242" s="17" t="s">
        <v>349</v>
      </c>
      <c r="BE242" s="240">
        <f>IF(N242="základní",J242,0)</f>
        <v>0</v>
      </c>
      <c r="BF242" s="240">
        <f>IF(N242="snížená",J242,0)</f>
        <v>0</v>
      </c>
      <c r="BG242" s="240">
        <f>IF(N242="zákl. přenesená",J242,0)</f>
        <v>0</v>
      </c>
      <c r="BH242" s="240">
        <f>IF(N242="sníž. přenesená",J242,0)</f>
        <v>0</v>
      </c>
      <c r="BI242" s="240">
        <f>IF(N242="nulová",J242,0)</f>
        <v>0</v>
      </c>
      <c r="BJ242" s="17" t="s">
        <v>83</v>
      </c>
      <c r="BK242" s="240">
        <f>ROUND(I242*H242,2)</f>
        <v>0</v>
      </c>
      <c r="BL242" s="17" t="s">
        <v>356</v>
      </c>
      <c r="BM242" s="239" t="s">
        <v>1496</v>
      </c>
    </row>
    <row r="243" s="2" customFormat="1" ht="16.5" customHeight="1">
      <c r="A243" s="38"/>
      <c r="B243" s="39"/>
      <c r="C243" s="228" t="s">
        <v>920</v>
      </c>
      <c r="D243" s="228" t="s">
        <v>351</v>
      </c>
      <c r="E243" s="229" t="s">
        <v>2164</v>
      </c>
      <c r="F243" s="230" t="s">
        <v>2165</v>
      </c>
      <c r="G243" s="231" t="s">
        <v>2157</v>
      </c>
      <c r="H243" s="232">
        <v>5</v>
      </c>
      <c r="I243" s="233"/>
      <c r="J243" s="234">
        <f>ROUND(I243*H243,2)</f>
        <v>0</v>
      </c>
      <c r="K243" s="230" t="s">
        <v>1</v>
      </c>
      <c r="L243" s="44"/>
      <c r="M243" s="235" t="s">
        <v>1</v>
      </c>
      <c r="N243" s="236" t="s">
        <v>41</v>
      </c>
      <c r="O243" s="91"/>
      <c r="P243" s="237">
        <f>O243*H243</f>
        <v>0</v>
      </c>
      <c r="Q243" s="237">
        <v>0</v>
      </c>
      <c r="R243" s="237">
        <f>Q243*H243</f>
        <v>0</v>
      </c>
      <c r="S243" s="237">
        <v>0</v>
      </c>
      <c r="T243" s="238">
        <f>S243*H243</f>
        <v>0</v>
      </c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R243" s="239" t="s">
        <v>356</v>
      </c>
      <c r="AT243" s="239" t="s">
        <v>351</v>
      </c>
      <c r="AU243" s="239" t="s">
        <v>83</v>
      </c>
      <c r="AY243" s="17" t="s">
        <v>349</v>
      </c>
      <c r="BE243" s="240">
        <f>IF(N243="základní",J243,0)</f>
        <v>0</v>
      </c>
      <c r="BF243" s="240">
        <f>IF(N243="snížená",J243,0)</f>
        <v>0</v>
      </c>
      <c r="BG243" s="240">
        <f>IF(N243="zákl. přenesená",J243,0)</f>
        <v>0</v>
      </c>
      <c r="BH243" s="240">
        <f>IF(N243="sníž. přenesená",J243,0)</f>
        <v>0</v>
      </c>
      <c r="BI243" s="240">
        <f>IF(N243="nulová",J243,0)</f>
        <v>0</v>
      </c>
      <c r="BJ243" s="17" t="s">
        <v>83</v>
      </c>
      <c r="BK243" s="240">
        <f>ROUND(I243*H243,2)</f>
        <v>0</v>
      </c>
      <c r="BL243" s="17" t="s">
        <v>356</v>
      </c>
      <c r="BM243" s="239" t="s">
        <v>1513</v>
      </c>
    </row>
    <row r="244" s="2" customFormat="1" ht="16.5" customHeight="1">
      <c r="A244" s="38"/>
      <c r="B244" s="39"/>
      <c r="C244" s="228" t="s">
        <v>930</v>
      </c>
      <c r="D244" s="228" t="s">
        <v>351</v>
      </c>
      <c r="E244" s="229" t="s">
        <v>2033</v>
      </c>
      <c r="F244" s="230" t="s">
        <v>2034</v>
      </c>
      <c r="G244" s="231" t="s">
        <v>1192</v>
      </c>
      <c r="H244" s="232">
        <v>1</v>
      </c>
      <c r="I244" s="233"/>
      <c r="J244" s="234">
        <f>ROUND(I244*H244,2)</f>
        <v>0</v>
      </c>
      <c r="K244" s="230" t="s">
        <v>1</v>
      </c>
      <c r="L244" s="44"/>
      <c r="M244" s="235" t="s">
        <v>1</v>
      </c>
      <c r="N244" s="236" t="s">
        <v>41</v>
      </c>
      <c r="O244" s="91"/>
      <c r="P244" s="237">
        <f>O244*H244</f>
        <v>0</v>
      </c>
      <c r="Q244" s="237">
        <v>0</v>
      </c>
      <c r="R244" s="237">
        <f>Q244*H244</f>
        <v>0</v>
      </c>
      <c r="S244" s="237">
        <v>0</v>
      </c>
      <c r="T244" s="238">
        <f>S244*H244</f>
        <v>0</v>
      </c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R244" s="239" t="s">
        <v>356</v>
      </c>
      <c r="AT244" s="239" t="s">
        <v>351</v>
      </c>
      <c r="AU244" s="239" t="s">
        <v>83</v>
      </c>
      <c r="AY244" s="17" t="s">
        <v>349</v>
      </c>
      <c r="BE244" s="240">
        <f>IF(N244="základní",J244,0)</f>
        <v>0</v>
      </c>
      <c r="BF244" s="240">
        <f>IF(N244="snížená",J244,0)</f>
        <v>0</v>
      </c>
      <c r="BG244" s="240">
        <f>IF(N244="zákl. přenesená",J244,0)</f>
        <v>0</v>
      </c>
      <c r="BH244" s="240">
        <f>IF(N244="sníž. přenesená",J244,0)</f>
        <v>0</v>
      </c>
      <c r="BI244" s="240">
        <f>IF(N244="nulová",J244,0)</f>
        <v>0</v>
      </c>
      <c r="BJ244" s="17" t="s">
        <v>83</v>
      </c>
      <c r="BK244" s="240">
        <f>ROUND(I244*H244,2)</f>
        <v>0</v>
      </c>
      <c r="BL244" s="17" t="s">
        <v>356</v>
      </c>
      <c r="BM244" s="239" t="s">
        <v>1521</v>
      </c>
    </row>
    <row r="245" s="12" customFormat="1" ht="25.92" customHeight="1">
      <c r="A245" s="12"/>
      <c r="B245" s="212"/>
      <c r="C245" s="213"/>
      <c r="D245" s="214" t="s">
        <v>75</v>
      </c>
      <c r="E245" s="215" t="s">
        <v>2166</v>
      </c>
      <c r="F245" s="215" t="s">
        <v>2167</v>
      </c>
      <c r="G245" s="213"/>
      <c r="H245" s="213"/>
      <c r="I245" s="216"/>
      <c r="J245" s="217">
        <f>BK245</f>
        <v>0</v>
      </c>
      <c r="K245" s="213"/>
      <c r="L245" s="218"/>
      <c r="M245" s="219"/>
      <c r="N245" s="220"/>
      <c r="O245" s="220"/>
      <c r="P245" s="221">
        <f>P246</f>
        <v>0</v>
      </c>
      <c r="Q245" s="220"/>
      <c r="R245" s="221">
        <f>R246</f>
        <v>0</v>
      </c>
      <c r="S245" s="220"/>
      <c r="T245" s="222">
        <f>T246</f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223" t="s">
        <v>83</v>
      </c>
      <c r="AT245" s="224" t="s">
        <v>75</v>
      </c>
      <c r="AU245" s="224" t="s">
        <v>76</v>
      </c>
      <c r="AY245" s="223" t="s">
        <v>349</v>
      </c>
      <c r="BK245" s="225">
        <f>BK246</f>
        <v>0</v>
      </c>
    </row>
    <row r="246" s="2" customFormat="1" ht="37.8" customHeight="1">
      <c r="A246" s="38"/>
      <c r="B246" s="39"/>
      <c r="C246" s="228" t="s">
        <v>936</v>
      </c>
      <c r="D246" s="228" t="s">
        <v>351</v>
      </c>
      <c r="E246" s="229" t="s">
        <v>2168</v>
      </c>
      <c r="F246" s="230" t="s">
        <v>2169</v>
      </c>
      <c r="G246" s="231" t="s">
        <v>2170</v>
      </c>
      <c r="H246" s="290"/>
      <c r="I246" s="233"/>
      <c r="J246" s="234">
        <f>ROUND(I246*H246,2)</f>
        <v>0</v>
      </c>
      <c r="K246" s="230" t="s">
        <v>1</v>
      </c>
      <c r="L246" s="44"/>
      <c r="M246" s="235" t="s">
        <v>1</v>
      </c>
      <c r="N246" s="236" t="s">
        <v>41</v>
      </c>
      <c r="O246" s="91"/>
      <c r="P246" s="237">
        <f>O246*H246</f>
        <v>0</v>
      </c>
      <c r="Q246" s="237">
        <v>0</v>
      </c>
      <c r="R246" s="237">
        <f>Q246*H246</f>
        <v>0</v>
      </c>
      <c r="S246" s="237">
        <v>0</v>
      </c>
      <c r="T246" s="238">
        <f>S246*H246</f>
        <v>0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239" t="s">
        <v>356</v>
      </c>
      <c r="AT246" s="239" t="s">
        <v>351</v>
      </c>
      <c r="AU246" s="239" t="s">
        <v>83</v>
      </c>
      <c r="AY246" s="17" t="s">
        <v>349</v>
      </c>
      <c r="BE246" s="240">
        <f>IF(N246="základní",J246,0)</f>
        <v>0</v>
      </c>
      <c r="BF246" s="240">
        <f>IF(N246="snížená",J246,0)</f>
        <v>0</v>
      </c>
      <c r="BG246" s="240">
        <f>IF(N246="zákl. přenesená",J246,0)</f>
        <v>0</v>
      </c>
      <c r="BH246" s="240">
        <f>IF(N246="sníž. přenesená",J246,0)</f>
        <v>0</v>
      </c>
      <c r="BI246" s="240">
        <f>IF(N246="nulová",J246,0)</f>
        <v>0</v>
      </c>
      <c r="BJ246" s="17" t="s">
        <v>83</v>
      </c>
      <c r="BK246" s="240">
        <f>ROUND(I246*H246,2)</f>
        <v>0</v>
      </c>
      <c r="BL246" s="17" t="s">
        <v>356</v>
      </c>
      <c r="BM246" s="239" t="s">
        <v>1530</v>
      </c>
    </row>
    <row r="247" s="12" customFormat="1" ht="25.92" customHeight="1">
      <c r="A247" s="12"/>
      <c r="B247" s="212"/>
      <c r="C247" s="213"/>
      <c r="D247" s="214" t="s">
        <v>75</v>
      </c>
      <c r="E247" s="215" t="s">
        <v>2171</v>
      </c>
      <c r="F247" s="215" t="s">
        <v>2172</v>
      </c>
      <c r="G247" s="213"/>
      <c r="H247" s="213"/>
      <c r="I247" s="216"/>
      <c r="J247" s="217">
        <f>BK247</f>
        <v>0</v>
      </c>
      <c r="K247" s="213"/>
      <c r="L247" s="218"/>
      <c r="M247" s="219"/>
      <c r="N247" s="220"/>
      <c r="O247" s="220"/>
      <c r="P247" s="221">
        <f>SUM(P248:P263)</f>
        <v>0</v>
      </c>
      <c r="Q247" s="220"/>
      <c r="R247" s="221">
        <f>SUM(R248:R263)</f>
        <v>0</v>
      </c>
      <c r="S247" s="220"/>
      <c r="T247" s="222">
        <f>SUM(T248:T263)</f>
        <v>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R247" s="223" t="s">
        <v>83</v>
      </c>
      <c r="AT247" s="224" t="s">
        <v>75</v>
      </c>
      <c r="AU247" s="224" t="s">
        <v>76</v>
      </c>
      <c r="AY247" s="223" t="s">
        <v>349</v>
      </c>
      <c r="BK247" s="225">
        <f>SUM(BK248:BK263)</f>
        <v>0</v>
      </c>
    </row>
    <row r="248" s="2" customFormat="1" ht="16.5" customHeight="1">
      <c r="A248" s="38"/>
      <c r="B248" s="39"/>
      <c r="C248" s="228" t="s">
        <v>946</v>
      </c>
      <c r="D248" s="228" t="s">
        <v>351</v>
      </c>
      <c r="E248" s="229" t="s">
        <v>2173</v>
      </c>
      <c r="F248" s="230" t="s">
        <v>2174</v>
      </c>
      <c r="G248" s="231" t="s">
        <v>2157</v>
      </c>
      <c r="H248" s="232">
        <v>20</v>
      </c>
      <c r="I248" s="233"/>
      <c r="J248" s="234">
        <f>ROUND(I248*H248,2)</f>
        <v>0</v>
      </c>
      <c r="K248" s="230" t="s">
        <v>1</v>
      </c>
      <c r="L248" s="44"/>
      <c r="M248" s="235" t="s">
        <v>1</v>
      </c>
      <c r="N248" s="236" t="s">
        <v>41</v>
      </c>
      <c r="O248" s="91"/>
      <c r="P248" s="237">
        <f>O248*H248</f>
        <v>0</v>
      </c>
      <c r="Q248" s="237">
        <v>0</v>
      </c>
      <c r="R248" s="237">
        <f>Q248*H248</f>
        <v>0</v>
      </c>
      <c r="S248" s="237">
        <v>0</v>
      </c>
      <c r="T248" s="238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239" t="s">
        <v>356</v>
      </c>
      <c r="AT248" s="239" t="s">
        <v>351</v>
      </c>
      <c r="AU248" s="239" t="s">
        <v>83</v>
      </c>
      <c r="AY248" s="17" t="s">
        <v>349</v>
      </c>
      <c r="BE248" s="240">
        <f>IF(N248="základní",J248,0)</f>
        <v>0</v>
      </c>
      <c r="BF248" s="240">
        <f>IF(N248="snížená",J248,0)</f>
        <v>0</v>
      </c>
      <c r="BG248" s="240">
        <f>IF(N248="zákl. přenesená",J248,0)</f>
        <v>0</v>
      </c>
      <c r="BH248" s="240">
        <f>IF(N248="sníž. přenesená",J248,0)</f>
        <v>0</v>
      </c>
      <c r="BI248" s="240">
        <f>IF(N248="nulová",J248,0)</f>
        <v>0</v>
      </c>
      <c r="BJ248" s="17" t="s">
        <v>83</v>
      </c>
      <c r="BK248" s="240">
        <f>ROUND(I248*H248,2)</f>
        <v>0</v>
      </c>
      <c r="BL248" s="17" t="s">
        <v>356</v>
      </c>
      <c r="BM248" s="239" t="s">
        <v>1550</v>
      </c>
    </row>
    <row r="249" s="2" customFormat="1" ht="16.5" customHeight="1">
      <c r="A249" s="38"/>
      <c r="B249" s="39"/>
      <c r="C249" s="228" t="s">
        <v>953</v>
      </c>
      <c r="D249" s="228" t="s">
        <v>351</v>
      </c>
      <c r="E249" s="229" t="s">
        <v>2175</v>
      </c>
      <c r="F249" s="230" t="s">
        <v>2176</v>
      </c>
      <c r="G249" s="231" t="s">
        <v>2157</v>
      </c>
      <c r="H249" s="232">
        <v>5</v>
      </c>
      <c r="I249" s="233"/>
      <c r="J249" s="234">
        <f>ROUND(I249*H249,2)</f>
        <v>0</v>
      </c>
      <c r="K249" s="230" t="s">
        <v>1</v>
      </c>
      <c r="L249" s="44"/>
      <c r="M249" s="235" t="s">
        <v>1</v>
      </c>
      <c r="N249" s="236" t="s">
        <v>41</v>
      </c>
      <c r="O249" s="91"/>
      <c r="P249" s="237">
        <f>O249*H249</f>
        <v>0</v>
      </c>
      <c r="Q249" s="237">
        <v>0</v>
      </c>
      <c r="R249" s="237">
        <f>Q249*H249</f>
        <v>0</v>
      </c>
      <c r="S249" s="237">
        <v>0</v>
      </c>
      <c r="T249" s="238">
        <f>S249*H249</f>
        <v>0</v>
      </c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R249" s="239" t="s">
        <v>356</v>
      </c>
      <c r="AT249" s="239" t="s">
        <v>351</v>
      </c>
      <c r="AU249" s="239" t="s">
        <v>83</v>
      </c>
      <c r="AY249" s="17" t="s">
        <v>349</v>
      </c>
      <c r="BE249" s="240">
        <f>IF(N249="základní",J249,0)</f>
        <v>0</v>
      </c>
      <c r="BF249" s="240">
        <f>IF(N249="snížená",J249,0)</f>
        <v>0</v>
      </c>
      <c r="BG249" s="240">
        <f>IF(N249="zákl. přenesená",J249,0)</f>
        <v>0</v>
      </c>
      <c r="BH249" s="240">
        <f>IF(N249="sníž. přenesená",J249,0)</f>
        <v>0</v>
      </c>
      <c r="BI249" s="240">
        <f>IF(N249="nulová",J249,0)</f>
        <v>0</v>
      </c>
      <c r="BJ249" s="17" t="s">
        <v>83</v>
      </c>
      <c r="BK249" s="240">
        <f>ROUND(I249*H249,2)</f>
        <v>0</v>
      </c>
      <c r="BL249" s="17" t="s">
        <v>356</v>
      </c>
      <c r="BM249" s="239" t="s">
        <v>1561</v>
      </c>
    </row>
    <row r="250" s="2" customFormat="1" ht="16.5" customHeight="1">
      <c r="A250" s="38"/>
      <c r="B250" s="39"/>
      <c r="C250" s="228" t="s">
        <v>963</v>
      </c>
      <c r="D250" s="228" t="s">
        <v>351</v>
      </c>
      <c r="E250" s="229" t="s">
        <v>2177</v>
      </c>
      <c r="F250" s="230" t="s">
        <v>2178</v>
      </c>
      <c r="G250" s="231" t="s">
        <v>2157</v>
      </c>
      <c r="H250" s="232">
        <v>10</v>
      </c>
      <c r="I250" s="233"/>
      <c r="J250" s="234">
        <f>ROUND(I250*H250,2)</f>
        <v>0</v>
      </c>
      <c r="K250" s="230" t="s">
        <v>1</v>
      </c>
      <c r="L250" s="44"/>
      <c r="M250" s="235" t="s">
        <v>1</v>
      </c>
      <c r="N250" s="236" t="s">
        <v>41</v>
      </c>
      <c r="O250" s="91"/>
      <c r="P250" s="237">
        <f>O250*H250</f>
        <v>0</v>
      </c>
      <c r="Q250" s="237">
        <v>0</v>
      </c>
      <c r="R250" s="237">
        <f>Q250*H250</f>
        <v>0</v>
      </c>
      <c r="S250" s="237">
        <v>0</v>
      </c>
      <c r="T250" s="238">
        <f>S250*H250</f>
        <v>0</v>
      </c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R250" s="239" t="s">
        <v>356</v>
      </c>
      <c r="AT250" s="239" t="s">
        <v>351</v>
      </c>
      <c r="AU250" s="239" t="s">
        <v>83</v>
      </c>
      <c r="AY250" s="17" t="s">
        <v>349</v>
      </c>
      <c r="BE250" s="240">
        <f>IF(N250="základní",J250,0)</f>
        <v>0</v>
      </c>
      <c r="BF250" s="240">
        <f>IF(N250="snížená",J250,0)</f>
        <v>0</v>
      </c>
      <c r="BG250" s="240">
        <f>IF(N250="zákl. přenesená",J250,0)</f>
        <v>0</v>
      </c>
      <c r="BH250" s="240">
        <f>IF(N250="sníž. přenesená",J250,0)</f>
        <v>0</v>
      </c>
      <c r="BI250" s="240">
        <f>IF(N250="nulová",J250,0)</f>
        <v>0</v>
      </c>
      <c r="BJ250" s="17" t="s">
        <v>83</v>
      </c>
      <c r="BK250" s="240">
        <f>ROUND(I250*H250,2)</f>
        <v>0</v>
      </c>
      <c r="BL250" s="17" t="s">
        <v>356</v>
      </c>
      <c r="BM250" s="239" t="s">
        <v>1571</v>
      </c>
    </row>
    <row r="251" s="2" customFormat="1" ht="16.5" customHeight="1">
      <c r="A251" s="38"/>
      <c r="B251" s="39"/>
      <c r="C251" s="228" t="s">
        <v>971</v>
      </c>
      <c r="D251" s="228" t="s">
        <v>351</v>
      </c>
      <c r="E251" s="229" t="s">
        <v>2179</v>
      </c>
      <c r="F251" s="230" t="s">
        <v>2180</v>
      </c>
      <c r="G251" s="231" t="s">
        <v>2157</v>
      </c>
      <c r="H251" s="232">
        <v>20</v>
      </c>
      <c r="I251" s="233"/>
      <c r="J251" s="234">
        <f>ROUND(I251*H251,2)</f>
        <v>0</v>
      </c>
      <c r="K251" s="230" t="s">
        <v>1</v>
      </c>
      <c r="L251" s="44"/>
      <c r="M251" s="235" t="s">
        <v>1</v>
      </c>
      <c r="N251" s="236" t="s">
        <v>41</v>
      </c>
      <c r="O251" s="91"/>
      <c r="P251" s="237">
        <f>O251*H251</f>
        <v>0</v>
      </c>
      <c r="Q251" s="237">
        <v>0</v>
      </c>
      <c r="R251" s="237">
        <f>Q251*H251</f>
        <v>0</v>
      </c>
      <c r="S251" s="237">
        <v>0</v>
      </c>
      <c r="T251" s="238">
        <f>S251*H251</f>
        <v>0</v>
      </c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R251" s="239" t="s">
        <v>356</v>
      </c>
      <c r="AT251" s="239" t="s">
        <v>351</v>
      </c>
      <c r="AU251" s="239" t="s">
        <v>83</v>
      </c>
      <c r="AY251" s="17" t="s">
        <v>349</v>
      </c>
      <c r="BE251" s="240">
        <f>IF(N251="základní",J251,0)</f>
        <v>0</v>
      </c>
      <c r="BF251" s="240">
        <f>IF(N251="snížená",J251,0)</f>
        <v>0</v>
      </c>
      <c r="BG251" s="240">
        <f>IF(N251="zákl. přenesená",J251,0)</f>
        <v>0</v>
      </c>
      <c r="BH251" s="240">
        <f>IF(N251="sníž. přenesená",J251,0)</f>
        <v>0</v>
      </c>
      <c r="BI251" s="240">
        <f>IF(N251="nulová",J251,0)</f>
        <v>0</v>
      </c>
      <c r="BJ251" s="17" t="s">
        <v>83</v>
      </c>
      <c r="BK251" s="240">
        <f>ROUND(I251*H251,2)</f>
        <v>0</v>
      </c>
      <c r="BL251" s="17" t="s">
        <v>356</v>
      </c>
      <c r="BM251" s="239" t="s">
        <v>1577</v>
      </c>
    </row>
    <row r="252" s="2" customFormat="1" ht="16.5" customHeight="1">
      <c r="A252" s="38"/>
      <c r="B252" s="39"/>
      <c r="C252" s="228" t="s">
        <v>976</v>
      </c>
      <c r="D252" s="228" t="s">
        <v>351</v>
      </c>
      <c r="E252" s="229" t="s">
        <v>2181</v>
      </c>
      <c r="F252" s="230" t="s">
        <v>2182</v>
      </c>
      <c r="G252" s="231" t="s">
        <v>2157</v>
      </c>
      <c r="H252" s="232">
        <v>30</v>
      </c>
      <c r="I252" s="233"/>
      <c r="J252" s="234">
        <f>ROUND(I252*H252,2)</f>
        <v>0</v>
      </c>
      <c r="K252" s="230" t="s">
        <v>1</v>
      </c>
      <c r="L252" s="44"/>
      <c r="M252" s="235" t="s">
        <v>1</v>
      </c>
      <c r="N252" s="236" t="s">
        <v>41</v>
      </c>
      <c r="O252" s="91"/>
      <c r="P252" s="237">
        <f>O252*H252</f>
        <v>0</v>
      </c>
      <c r="Q252" s="237">
        <v>0</v>
      </c>
      <c r="R252" s="237">
        <f>Q252*H252</f>
        <v>0</v>
      </c>
      <c r="S252" s="237">
        <v>0</v>
      </c>
      <c r="T252" s="238">
        <f>S252*H252</f>
        <v>0</v>
      </c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R252" s="239" t="s">
        <v>356</v>
      </c>
      <c r="AT252" s="239" t="s">
        <v>351</v>
      </c>
      <c r="AU252" s="239" t="s">
        <v>83</v>
      </c>
      <c r="AY252" s="17" t="s">
        <v>349</v>
      </c>
      <c r="BE252" s="240">
        <f>IF(N252="základní",J252,0)</f>
        <v>0</v>
      </c>
      <c r="BF252" s="240">
        <f>IF(N252="snížená",J252,0)</f>
        <v>0</v>
      </c>
      <c r="BG252" s="240">
        <f>IF(N252="zákl. přenesená",J252,0)</f>
        <v>0</v>
      </c>
      <c r="BH252" s="240">
        <f>IF(N252="sníž. přenesená",J252,0)</f>
        <v>0</v>
      </c>
      <c r="BI252" s="240">
        <f>IF(N252="nulová",J252,0)</f>
        <v>0</v>
      </c>
      <c r="BJ252" s="17" t="s">
        <v>83</v>
      </c>
      <c r="BK252" s="240">
        <f>ROUND(I252*H252,2)</f>
        <v>0</v>
      </c>
      <c r="BL252" s="17" t="s">
        <v>356</v>
      </c>
      <c r="BM252" s="239" t="s">
        <v>1583</v>
      </c>
    </row>
    <row r="253" s="2" customFormat="1" ht="44.25" customHeight="1">
      <c r="A253" s="38"/>
      <c r="B253" s="39"/>
      <c r="C253" s="228" t="s">
        <v>981</v>
      </c>
      <c r="D253" s="228" t="s">
        <v>351</v>
      </c>
      <c r="E253" s="229" t="s">
        <v>2183</v>
      </c>
      <c r="F253" s="230" t="s">
        <v>2184</v>
      </c>
      <c r="G253" s="231" t="s">
        <v>2157</v>
      </c>
      <c r="H253" s="232">
        <v>20</v>
      </c>
      <c r="I253" s="233"/>
      <c r="J253" s="234">
        <f>ROUND(I253*H253,2)</f>
        <v>0</v>
      </c>
      <c r="K253" s="230" t="s">
        <v>1</v>
      </c>
      <c r="L253" s="44"/>
      <c r="M253" s="235" t="s">
        <v>1</v>
      </c>
      <c r="N253" s="236" t="s">
        <v>41</v>
      </c>
      <c r="O253" s="91"/>
      <c r="P253" s="237">
        <f>O253*H253</f>
        <v>0</v>
      </c>
      <c r="Q253" s="237">
        <v>0</v>
      </c>
      <c r="R253" s="237">
        <f>Q253*H253</f>
        <v>0</v>
      </c>
      <c r="S253" s="237">
        <v>0</v>
      </c>
      <c r="T253" s="238">
        <f>S253*H253</f>
        <v>0</v>
      </c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R253" s="239" t="s">
        <v>356</v>
      </c>
      <c r="AT253" s="239" t="s">
        <v>351</v>
      </c>
      <c r="AU253" s="239" t="s">
        <v>83</v>
      </c>
      <c r="AY253" s="17" t="s">
        <v>349</v>
      </c>
      <c r="BE253" s="240">
        <f>IF(N253="základní",J253,0)</f>
        <v>0</v>
      </c>
      <c r="BF253" s="240">
        <f>IF(N253="snížená",J253,0)</f>
        <v>0</v>
      </c>
      <c r="BG253" s="240">
        <f>IF(N253="zákl. přenesená",J253,0)</f>
        <v>0</v>
      </c>
      <c r="BH253" s="240">
        <f>IF(N253="sníž. přenesená",J253,0)</f>
        <v>0</v>
      </c>
      <c r="BI253" s="240">
        <f>IF(N253="nulová",J253,0)</f>
        <v>0</v>
      </c>
      <c r="BJ253" s="17" t="s">
        <v>83</v>
      </c>
      <c r="BK253" s="240">
        <f>ROUND(I253*H253,2)</f>
        <v>0</v>
      </c>
      <c r="BL253" s="17" t="s">
        <v>356</v>
      </c>
      <c r="BM253" s="239" t="s">
        <v>1590</v>
      </c>
    </row>
    <row r="254" s="2" customFormat="1" ht="24.15" customHeight="1">
      <c r="A254" s="38"/>
      <c r="B254" s="39"/>
      <c r="C254" s="228" t="s">
        <v>987</v>
      </c>
      <c r="D254" s="228" t="s">
        <v>351</v>
      </c>
      <c r="E254" s="229" t="s">
        <v>2185</v>
      </c>
      <c r="F254" s="230" t="s">
        <v>2186</v>
      </c>
      <c r="G254" s="231" t="s">
        <v>2170</v>
      </c>
      <c r="H254" s="290"/>
      <c r="I254" s="233"/>
      <c r="J254" s="234">
        <f>ROUND(I254*H254,2)</f>
        <v>0</v>
      </c>
      <c r="K254" s="230" t="s">
        <v>1</v>
      </c>
      <c r="L254" s="44"/>
      <c r="M254" s="235" t="s">
        <v>1</v>
      </c>
      <c r="N254" s="236" t="s">
        <v>41</v>
      </c>
      <c r="O254" s="91"/>
      <c r="P254" s="237">
        <f>O254*H254</f>
        <v>0</v>
      </c>
      <c r="Q254" s="237">
        <v>0</v>
      </c>
      <c r="R254" s="237">
        <f>Q254*H254</f>
        <v>0</v>
      </c>
      <c r="S254" s="237">
        <v>0</v>
      </c>
      <c r="T254" s="238">
        <f>S254*H254</f>
        <v>0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239" t="s">
        <v>356</v>
      </c>
      <c r="AT254" s="239" t="s">
        <v>351</v>
      </c>
      <c r="AU254" s="239" t="s">
        <v>83</v>
      </c>
      <c r="AY254" s="17" t="s">
        <v>349</v>
      </c>
      <c r="BE254" s="240">
        <f>IF(N254="základní",J254,0)</f>
        <v>0</v>
      </c>
      <c r="BF254" s="240">
        <f>IF(N254="snížená",J254,0)</f>
        <v>0</v>
      </c>
      <c r="BG254" s="240">
        <f>IF(N254="zákl. přenesená",J254,0)</f>
        <v>0</v>
      </c>
      <c r="BH254" s="240">
        <f>IF(N254="sníž. přenesená",J254,0)</f>
        <v>0</v>
      </c>
      <c r="BI254" s="240">
        <f>IF(N254="nulová",J254,0)</f>
        <v>0</v>
      </c>
      <c r="BJ254" s="17" t="s">
        <v>83</v>
      </c>
      <c r="BK254" s="240">
        <f>ROUND(I254*H254,2)</f>
        <v>0</v>
      </c>
      <c r="BL254" s="17" t="s">
        <v>356</v>
      </c>
      <c r="BM254" s="239" t="s">
        <v>1600</v>
      </c>
    </row>
    <row r="255" s="2" customFormat="1" ht="16.5" customHeight="1">
      <c r="A255" s="38"/>
      <c r="B255" s="39"/>
      <c r="C255" s="228" t="s">
        <v>991</v>
      </c>
      <c r="D255" s="228" t="s">
        <v>351</v>
      </c>
      <c r="E255" s="229" t="s">
        <v>2187</v>
      </c>
      <c r="F255" s="230" t="s">
        <v>2188</v>
      </c>
      <c r="G255" s="231" t="s">
        <v>2170</v>
      </c>
      <c r="H255" s="290"/>
      <c r="I255" s="233"/>
      <c r="J255" s="234">
        <f>ROUND(I255*H255,2)</f>
        <v>0</v>
      </c>
      <c r="K255" s="230" t="s">
        <v>1</v>
      </c>
      <c r="L255" s="44"/>
      <c r="M255" s="235" t="s">
        <v>1</v>
      </c>
      <c r="N255" s="236" t="s">
        <v>41</v>
      </c>
      <c r="O255" s="91"/>
      <c r="P255" s="237">
        <f>O255*H255</f>
        <v>0</v>
      </c>
      <c r="Q255" s="237">
        <v>0</v>
      </c>
      <c r="R255" s="237">
        <f>Q255*H255</f>
        <v>0</v>
      </c>
      <c r="S255" s="237">
        <v>0</v>
      </c>
      <c r="T255" s="238">
        <f>S255*H255</f>
        <v>0</v>
      </c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R255" s="239" t="s">
        <v>356</v>
      </c>
      <c r="AT255" s="239" t="s">
        <v>351</v>
      </c>
      <c r="AU255" s="239" t="s">
        <v>83</v>
      </c>
      <c r="AY255" s="17" t="s">
        <v>349</v>
      </c>
      <c r="BE255" s="240">
        <f>IF(N255="základní",J255,0)</f>
        <v>0</v>
      </c>
      <c r="BF255" s="240">
        <f>IF(N255="snížená",J255,0)</f>
        <v>0</v>
      </c>
      <c r="BG255" s="240">
        <f>IF(N255="zákl. přenesená",J255,0)</f>
        <v>0</v>
      </c>
      <c r="BH255" s="240">
        <f>IF(N255="sníž. přenesená",J255,0)</f>
        <v>0</v>
      </c>
      <c r="BI255" s="240">
        <f>IF(N255="nulová",J255,0)</f>
        <v>0</v>
      </c>
      <c r="BJ255" s="17" t="s">
        <v>83</v>
      </c>
      <c r="BK255" s="240">
        <f>ROUND(I255*H255,2)</f>
        <v>0</v>
      </c>
      <c r="BL255" s="17" t="s">
        <v>356</v>
      </c>
      <c r="BM255" s="239" t="s">
        <v>1609</v>
      </c>
    </row>
    <row r="256" s="2" customFormat="1" ht="33" customHeight="1">
      <c r="A256" s="38"/>
      <c r="B256" s="39"/>
      <c r="C256" s="228" t="s">
        <v>996</v>
      </c>
      <c r="D256" s="228" t="s">
        <v>351</v>
      </c>
      <c r="E256" s="229" t="s">
        <v>2189</v>
      </c>
      <c r="F256" s="230" t="s">
        <v>2190</v>
      </c>
      <c r="G256" s="231" t="s">
        <v>2157</v>
      </c>
      <c r="H256" s="232">
        <v>20</v>
      </c>
      <c r="I256" s="233"/>
      <c r="J256" s="234">
        <f>ROUND(I256*H256,2)</f>
        <v>0</v>
      </c>
      <c r="K256" s="230" t="s">
        <v>1</v>
      </c>
      <c r="L256" s="44"/>
      <c r="M256" s="235" t="s">
        <v>1</v>
      </c>
      <c r="N256" s="236" t="s">
        <v>41</v>
      </c>
      <c r="O256" s="91"/>
      <c r="P256" s="237">
        <f>O256*H256</f>
        <v>0</v>
      </c>
      <c r="Q256" s="237">
        <v>0</v>
      </c>
      <c r="R256" s="237">
        <f>Q256*H256</f>
        <v>0</v>
      </c>
      <c r="S256" s="237">
        <v>0</v>
      </c>
      <c r="T256" s="238">
        <f>S256*H256</f>
        <v>0</v>
      </c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R256" s="239" t="s">
        <v>356</v>
      </c>
      <c r="AT256" s="239" t="s">
        <v>351</v>
      </c>
      <c r="AU256" s="239" t="s">
        <v>83</v>
      </c>
      <c r="AY256" s="17" t="s">
        <v>349</v>
      </c>
      <c r="BE256" s="240">
        <f>IF(N256="základní",J256,0)</f>
        <v>0</v>
      </c>
      <c r="BF256" s="240">
        <f>IF(N256="snížená",J256,0)</f>
        <v>0</v>
      </c>
      <c r="BG256" s="240">
        <f>IF(N256="zákl. přenesená",J256,0)</f>
        <v>0</v>
      </c>
      <c r="BH256" s="240">
        <f>IF(N256="sníž. přenesená",J256,0)</f>
        <v>0</v>
      </c>
      <c r="BI256" s="240">
        <f>IF(N256="nulová",J256,0)</f>
        <v>0</v>
      </c>
      <c r="BJ256" s="17" t="s">
        <v>83</v>
      </c>
      <c r="BK256" s="240">
        <f>ROUND(I256*H256,2)</f>
        <v>0</v>
      </c>
      <c r="BL256" s="17" t="s">
        <v>356</v>
      </c>
      <c r="BM256" s="239" t="s">
        <v>1617</v>
      </c>
    </row>
    <row r="257" s="2" customFormat="1" ht="16.5" customHeight="1">
      <c r="A257" s="38"/>
      <c r="B257" s="39"/>
      <c r="C257" s="228" t="s">
        <v>1003</v>
      </c>
      <c r="D257" s="228" t="s">
        <v>351</v>
      </c>
      <c r="E257" s="229" t="s">
        <v>2191</v>
      </c>
      <c r="F257" s="230" t="s">
        <v>2192</v>
      </c>
      <c r="G257" s="231" t="s">
        <v>1978</v>
      </c>
      <c r="H257" s="232">
        <v>1</v>
      </c>
      <c r="I257" s="233"/>
      <c r="J257" s="234">
        <f>ROUND(I257*H257,2)</f>
        <v>0</v>
      </c>
      <c r="K257" s="230" t="s">
        <v>1</v>
      </c>
      <c r="L257" s="44"/>
      <c r="M257" s="235" t="s">
        <v>1</v>
      </c>
      <c r="N257" s="236" t="s">
        <v>41</v>
      </c>
      <c r="O257" s="91"/>
      <c r="P257" s="237">
        <f>O257*H257</f>
        <v>0</v>
      </c>
      <c r="Q257" s="237">
        <v>0</v>
      </c>
      <c r="R257" s="237">
        <f>Q257*H257</f>
        <v>0</v>
      </c>
      <c r="S257" s="237">
        <v>0</v>
      </c>
      <c r="T257" s="238">
        <f>S257*H257</f>
        <v>0</v>
      </c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R257" s="239" t="s">
        <v>356</v>
      </c>
      <c r="AT257" s="239" t="s">
        <v>351</v>
      </c>
      <c r="AU257" s="239" t="s">
        <v>83</v>
      </c>
      <c r="AY257" s="17" t="s">
        <v>349</v>
      </c>
      <c r="BE257" s="240">
        <f>IF(N257="základní",J257,0)</f>
        <v>0</v>
      </c>
      <c r="BF257" s="240">
        <f>IF(N257="snížená",J257,0)</f>
        <v>0</v>
      </c>
      <c r="BG257" s="240">
        <f>IF(N257="zákl. přenesená",J257,0)</f>
        <v>0</v>
      </c>
      <c r="BH257" s="240">
        <f>IF(N257="sníž. přenesená",J257,0)</f>
        <v>0</v>
      </c>
      <c r="BI257" s="240">
        <f>IF(N257="nulová",J257,0)</f>
        <v>0</v>
      </c>
      <c r="BJ257" s="17" t="s">
        <v>83</v>
      </c>
      <c r="BK257" s="240">
        <f>ROUND(I257*H257,2)</f>
        <v>0</v>
      </c>
      <c r="BL257" s="17" t="s">
        <v>356</v>
      </c>
      <c r="BM257" s="239" t="s">
        <v>1625</v>
      </c>
    </row>
    <row r="258" s="2" customFormat="1" ht="16.5" customHeight="1">
      <c r="A258" s="38"/>
      <c r="B258" s="39"/>
      <c r="C258" s="228" t="s">
        <v>1019</v>
      </c>
      <c r="D258" s="228" t="s">
        <v>351</v>
      </c>
      <c r="E258" s="229" t="s">
        <v>2193</v>
      </c>
      <c r="F258" s="230" t="s">
        <v>2194</v>
      </c>
      <c r="G258" s="231" t="s">
        <v>2157</v>
      </c>
      <c r="H258" s="232">
        <v>10</v>
      </c>
      <c r="I258" s="233"/>
      <c r="J258" s="234">
        <f>ROUND(I258*H258,2)</f>
        <v>0</v>
      </c>
      <c r="K258" s="230" t="s">
        <v>1</v>
      </c>
      <c r="L258" s="44"/>
      <c r="M258" s="235" t="s">
        <v>1</v>
      </c>
      <c r="N258" s="236" t="s">
        <v>41</v>
      </c>
      <c r="O258" s="91"/>
      <c r="P258" s="237">
        <f>O258*H258</f>
        <v>0</v>
      </c>
      <c r="Q258" s="237">
        <v>0</v>
      </c>
      <c r="R258" s="237">
        <f>Q258*H258</f>
        <v>0</v>
      </c>
      <c r="S258" s="237">
        <v>0</v>
      </c>
      <c r="T258" s="238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239" t="s">
        <v>356</v>
      </c>
      <c r="AT258" s="239" t="s">
        <v>351</v>
      </c>
      <c r="AU258" s="239" t="s">
        <v>83</v>
      </c>
      <c r="AY258" s="17" t="s">
        <v>349</v>
      </c>
      <c r="BE258" s="240">
        <f>IF(N258="základní",J258,0)</f>
        <v>0</v>
      </c>
      <c r="BF258" s="240">
        <f>IF(N258="snížená",J258,0)</f>
        <v>0</v>
      </c>
      <c r="BG258" s="240">
        <f>IF(N258="zákl. přenesená",J258,0)</f>
        <v>0</v>
      </c>
      <c r="BH258" s="240">
        <f>IF(N258="sníž. přenesená",J258,0)</f>
        <v>0</v>
      </c>
      <c r="BI258" s="240">
        <f>IF(N258="nulová",J258,0)</f>
        <v>0</v>
      </c>
      <c r="BJ258" s="17" t="s">
        <v>83</v>
      </c>
      <c r="BK258" s="240">
        <f>ROUND(I258*H258,2)</f>
        <v>0</v>
      </c>
      <c r="BL258" s="17" t="s">
        <v>356</v>
      </c>
      <c r="BM258" s="239" t="s">
        <v>1638</v>
      </c>
    </row>
    <row r="259" s="2" customFormat="1" ht="44.25" customHeight="1">
      <c r="A259" s="38"/>
      <c r="B259" s="39"/>
      <c r="C259" s="228" t="s">
        <v>1026</v>
      </c>
      <c r="D259" s="228" t="s">
        <v>351</v>
      </c>
      <c r="E259" s="229" t="s">
        <v>2195</v>
      </c>
      <c r="F259" s="230" t="s">
        <v>2196</v>
      </c>
      <c r="G259" s="231" t="s">
        <v>2157</v>
      </c>
      <c r="H259" s="232">
        <v>40</v>
      </c>
      <c r="I259" s="233"/>
      <c r="J259" s="234">
        <f>ROUND(I259*H259,2)</f>
        <v>0</v>
      </c>
      <c r="K259" s="230" t="s">
        <v>1</v>
      </c>
      <c r="L259" s="44"/>
      <c r="M259" s="235" t="s">
        <v>1</v>
      </c>
      <c r="N259" s="236" t="s">
        <v>41</v>
      </c>
      <c r="O259" s="91"/>
      <c r="P259" s="237">
        <f>O259*H259</f>
        <v>0</v>
      </c>
      <c r="Q259" s="237">
        <v>0</v>
      </c>
      <c r="R259" s="237">
        <f>Q259*H259</f>
        <v>0</v>
      </c>
      <c r="S259" s="237">
        <v>0</v>
      </c>
      <c r="T259" s="238">
        <f>S259*H259</f>
        <v>0</v>
      </c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R259" s="239" t="s">
        <v>356</v>
      </c>
      <c r="AT259" s="239" t="s">
        <v>351</v>
      </c>
      <c r="AU259" s="239" t="s">
        <v>83</v>
      </c>
      <c r="AY259" s="17" t="s">
        <v>349</v>
      </c>
      <c r="BE259" s="240">
        <f>IF(N259="základní",J259,0)</f>
        <v>0</v>
      </c>
      <c r="BF259" s="240">
        <f>IF(N259="snížená",J259,0)</f>
        <v>0</v>
      </c>
      <c r="BG259" s="240">
        <f>IF(N259="zákl. přenesená",J259,0)</f>
        <v>0</v>
      </c>
      <c r="BH259" s="240">
        <f>IF(N259="sníž. přenesená",J259,0)</f>
        <v>0</v>
      </c>
      <c r="BI259" s="240">
        <f>IF(N259="nulová",J259,0)</f>
        <v>0</v>
      </c>
      <c r="BJ259" s="17" t="s">
        <v>83</v>
      </c>
      <c r="BK259" s="240">
        <f>ROUND(I259*H259,2)</f>
        <v>0</v>
      </c>
      <c r="BL259" s="17" t="s">
        <v>356</v>
      </c>
      <c r="BM259" s="239" t="s">
        <v>1655</v>
      </c>
    </row>
    <row r="260" s="2" customFormat="1" ht="16.5" customHeight="1">
      <c r="A260" s="38"/>
      <c r="B260" s="39"/>
      <c r="C260" s="228" t="s">
        <v>1033</v>
      </c>
      <c r="D260" s="228" t="s">
        <v>351</v>
      </c>
      <c r="E260" s="229" t="s">
        <v>2197</v>
      </c>
      <c r="F260" s="230" t="s">
        <v>2198</v>
      </c>
      <c r="G260" s="231" t="s">
        <v>2157</v>
      </c>
      <c r="H260" s="232">
        <v>25</v>
      </c>
      <c r="I260" s="233"/>
      <c r="J260" s="234">
        <f>ROUND(I260*H260,2)</f>
        <v>0</v>
      </c>
      <c r="K260" s="230" t="s">
        <v>1</v>
      </c>
      <c r="L260" s="44"/>
      <c r="M260" s="235" t="s">
        <v>1</v>
      </c>
      <c r="N260" s="236" t="s">
        <v>41</v>
      </c>
      <c r="O260" s="91"/>
      <c r="P260" s="237">
        <f>O260*H260</f>
        <v>0</v>
      </c>
      <c r="Q260" s="237">
        <v>0</v>
      </c>
      <c r="R260" s="237">
        <f>Q260*H260</f>
        <v>0</v>
      </c>
      <c r="S260" s="237">
        <v>0</v>
      </c>
      <c r="T260" s="238">
        <f>S260*H260</f>
        <v>0</v>
      </c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R260" s="239" t="s">
        <v>356</v>
      </c>
      <c r="AT260" s="239" t="s">
        <v>351</v>
      </c>
      <c r="AU260" s="239" t="s">
        <v>83</v>
      </c>
      <c r="AY260" s="17" t="s">
        <v>349</v>
      </c>
      <c r="BE260" s="240">
        <f>IF(N260="základní",J260,0)</f>
        <v>0</v>
      </c>
      <c r="BF260" s="240">
        <f>IF(N260="snížená",J260,0)</f>
        <v>0</v>
      </c>
      <c r="BG260" s="240">
        <f>IF(N260="zákl. přenesená",J260,0)</f>
        <v>0</v>
      </c>
      <c r="BH260" s="240">
        <f>IF(N260="sníž. přenesená",J260,0)</f>
        <v>0</v>
      </c>
      <c r="BI260" s="240">
        <f>IF(N260="nulová",J260,0)</f>
        <v>0</v>
      </c>
      <c r="BJ260" s="17" t="s">
        <v>83</v>
      </c>
      <c r="BK260" s="240">
        <f>ROUND(I260*H260,2)</f>
        <v>0</v>
      </c>
      <c r="BL260" s="17" t="s">
        <v>356</v>
      </c>
      <c r="BM260" s="239" t="s">
        <v>1672</v>
      </c>
    </row>
    <row r="261" s="2" customFormat="1" ht="16.5" customHeight="1">
      <c r="A261" s="38"/>
      <c r="B261" s="39"/>
      <c r="C261" s="228" t="s">
        <v>1038</v>
      </c>
      <c r="D261" s="228" t="s">
        <v>351</v>
      </c>
      <c r="E261" s="229" t="s">
        <v>2199</v>
      </c>
      <c r="F261" s="230" t="s">
        <v>2200</v>
      </c>
      <c r="G261" s="231" t="s">
        <v>2157</v>
      </c>
      <c r="H261" s="232">
        <v>20</v>
      </c>
      <c r="I261" s="233"/>
      <c r="J261" s="234">
        <f>ROUND(I261*H261,2)</f>
        <v>0</v>
      </c>
      <c r="K261" s="230" t="s">
        <v>1</v>
      </c>
      <c r="L261" s="44"/>
      <c r="M261" s="235" t="s">
        <v>1</v>
      </c>
      <c r="N261" s="236" t="s">
        <v>41</v>
      </c>
      <c r="O261" s="91"/>
      <c r="P261" s="237">
        <f>O261*H261</f>
        <v>0</v>
      </c>
      <c r="Q261" s="237">
        <v>0</v>
      </c>
      <c r="R261" s="237">
        <f>Q261*H261</f>
        <v>0</v>
      </c>
      <c r="S261" s="237">
        <v>0</v>
      </c>
      <c r="T261" s="238">
        <f>S261*H261</f>
        <v>0</v>
      </c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R261" s="239" t="s">
        <v>356</v>
      </c>
      <c r="AT261" s="239" t="s">
        <v>351</v>
      </c>
      <c r="AU261" s="239" t="s">
        <v>83</v>
      </c>
      <c r="AY261" s="17" t="s">
        <v>349</v>
      </c>
      <c r="BE261" s="240">
        <f>IF(N261="základní",J261,0)</f>
        <v>0</v>
      </c>
      <c r="BF261" s="240">
        <f>IF(N261="snížená",J261,0)</f>
        <v>0</v>
      </c>
      <c r="BG261" s="240">
        <f>IF(N261="zákl. přenesená",J261,0)</f>
        <v>0</v>
      </c>
      <c r="BH261" s="240">
        <f>IF(N261="sníž. přenesená",J261,0)</f>
        <v>0</v>
      </c>
      <c r="BI261" s="240">
        <f>IF(N261="nulová",J261,0)</f>
        <v>0</v>
      </c>
      <c r="BJ261" s="17" t="s">
        <v>83</v>
      </c>
      <c r="BK261" s="240">
        <f>ROUND(I261*H261,2)</f>
        <v>0</v>
      </c>
      <c r="BL261" s="17" t="s">
        <v>356</v>
      </c>
      <c r="BM261" s="239" t="s">
        <v>1685</v>
      </c>
    </row>
    <row r="262" s="2" customFormat="1" ht="24.15" customHeight="1">
      <c r="A262" s="38"/>
      <c r="B262" s="39"/>
      <c r="C262" s="228" t="s">
        <v>1044</v>
      </c>
      <c r="D262" s="228" t="s">
        <v>351</v>
      </c>
      <c r="E262" s="229" t="s">
        <v>2201</v>
      </c>
      <c r="F262" s="230" t="s">
        <v>2202</v>
      </c>
      <c r="G262" s="231" t="s">
        <v>2157</v>
      </c>
      <c r="H262" s="232">
        <v>50</v>
      </c>
      <c r="I262" s="233"/>
      <c r="J262" s="234">
        <f>ROUND(I262*H262,2)</f>
        <v>0</v>
      </c>
      <c r="K262" s="230" t="s">
        <v>1</v>
      </c>
      <c r="L262" s="44"/>
      <c r="M262" s="235" t="s">
        <v>1</v>
      </c>
      <c r="N262" s="236" t="s">
        <v>41</v>
      </c>
      <c r="O262" s="91"/>
      <c r="P262" s="237">
        <f>O262*H262</f>
        <v>0</v>
      </c>
      <c r="Q262" s="237">
        <v>0</v>
      </c>
      <c r="R262" s="237">
        <f>Q262*H262</f>
        <v>0</v>
      </c>
      <c r="S262" s="237">
        <v>0</v>
      </c>
      <c r="T262" s="238">
        <f>S262*H262</f>
        <v>0</v>
      </c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R262" s="239" t="s">
        <v>356</v>
      </c>
      <c r="AT262" s="239" t="s">
        <v>351</v>
      </c>
      <c r="AU262" s="239" t="s">
        <v>83</v>
      </c>
      <c r="AY262" s="17" t="s">
        <v>349</v>
      </c>
      <c r="BE262" s="240">
        <f>IF(N262="základní",J262,0)</f>
        <v>0</v>
      </c>
      <c r="BF262" s="240">
        <f>IF(N262="snížená",J262,0)</f>
        <v>0</v>
      </c>
      <c r="BG262" s="240">
        <f>IF(N262="zákl. přenesená",J262,0)</f>
        <v>0</v>
      </c>
      <c r="BH262" s="240">
        <f>IF(N262="sníž. přenesená",J262,0)</f>
        <v>0</v>
      </c>
      <c r="BI262" s="240">
        <f>IF(N262="nulová",J262,0)</f>
        <v>0</v>
      </c>
      <c r="BJ262" s="17" t="s">
        <v>83</v>
      </c>
      <c r="BK262" s="240">
        <f>ROUND(I262*H262,2)</f>
        <v>0</v>
      </c>
      <c r="BL262" s="17" t="s">
        <v>356</v>
      </c>
      <c r="BM262" s="239" t="s">
        <v>1697</v>
      </c>
    </row>
    <row r="263" s="2" customFormat="1" ht="24.15" customHeight="1">
      <c r="A263" s="38"/>
      <c r="B263" s="39"/>
      <c r="C263" s="228" t="s">
        <v>1050</v>
      </c>
      <c r="D263" s="228" t="s">
        <v>351</v>
      </c>
      <c r="E263" s="229" t="s">
        <v>2203</v>
      </c>
      <c r="F263" s="230" t="s">
        <v>2204</v>
      </c>
      <c r="G263" s="231" t="s">
        <v>2157</v>
      </c>
      <c r="H263" s="232">
        <v>20</v>
      </c>
      <c r="I263" s="233"/>
      <c r="J263" s="234">
        <f>ROUND(I263*H263,2)</f>
        <v>0</v>
      </c>
      <c r="K263" s="230" t="s">
        <v>1</v>
      </c>
      <c r="L263" s="44"/>
      <c r="M263" s="285" t="s">
        <v>1</v>
      </c>
      <c r="N263" s="286" t="s">
        <v>41</v>
      </c>
      <c r="O263" s="287"/>
      <c r="P263" s="288">
        <f>O263*H263</f>
        <v>0</v>
      </c>
      <c r="Q263" s="288">
        <v>0</v>
      </c>
      <c r="R263" s="288">
        <f>Q263*H263</f>
        <v>0</v>
      </c>
      <c r="S263" s="288">
        <v>0</v>
      </c>
      <c r="T263" s="289">
        <f>S263*H263</f>
        <v>0</v>
      </c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R263" s="239" t="s">
        <v>356</v>
      </c>
      <c r="AT263" s="239" t="s">
        <v>351</v>
      </c>
      <c r="AU263" s="239" t="s">
        <v>83</v>
      </c>
      <c r="AY263" s="17" t="s">
        <v>349</v>
      </c>
      <c r="BE263" s="240">
        <f>IF(N263="základní",J263,0)</f>
        <v>0</v>
      </c>
      <c r="BF263" s="240">
        <f>IF(N263="snížená",J263,0)</f>
        <v>0</v>
      </c>
      <c r="BG263" s="240">
        <f>IF(N263="zákl. přenesená",J263,0)</f>
        <v>0</v>
      </c>
      <c r="BH263" s="240">
        <f>IF(N263="sníž. přenesená",J263,0)</f>
        <v>0</v>
      </c>
      <c r="BI263" s="240">
        <f>IF(N263="nulová",J263,0)</f>
        <v>0</v>
      </c>
      <c r="BJ263" s="17" t="s">
        <v>83</v>
      </c>
      <c r="BK263" s="240">
        <f>ROUND(I263*H263,2)</f>
        <v>0</v>
      </c>
      <c r="BL263" s="17" t="s">
        <v>356</v>
      </c>
      <c r="BM263" s="239" t="s">
        <v>1708</v>
      </c>
    </row>
    <row r="264" s="2" customFormat="1" ht="6.96" customHeight="1">
      <c r="A264" s="38"/>
      <c r="B264" s="66"/>
      <c r="C264" s="67"/>
      <c r="D264" s="67"/>
      <c r="E264" s="67"/>
      <c r="F264" s="67"/>
      <c r="G264" s="67"/>
      <c r="H264" s="67"/>
      <c r="I264" s="67"/>
      <c r="J264" s="67"/>
      <c r="K264" s="67"/>
      <c r="L264" s="44"/>
      <c r="M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</row>
  </sheetData>
  <sheetProtection sheet="1" autoFilter="0" formatColumns="0" formatRows="0" objects="1" scenarios="1" spinCount="100000" saltValue="IqnR9f1h+FFPHbeD7ofJ6c3Hbr16PqEjvurI+nnvdBxX3/NGHj8dSMEjrxVTF/vpUNuacsiketTxeVGllhakpw==" hashValue="Ek/EDPXHt/VoqyPAFKMobUFGDNGNioA/FOxK1g5iTIpqH/wIMoSGBix2AJp80m3hfZIizN2YmWlSy4Ycs0y58g==" algorithmName="SHA-512" password="BF44"/>
  <autoFilter ref="C128:K263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7:H117"/>
    <mergeCell ref="E119:H119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96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0"/>
      <c r="AT3" s="17" t="s">
        <v>85</v>
      </c>
    </row>
    <row r="4" s="1" customFormat="1" ht="24.96" customHeight="1">
      <c r="B4" s="20"/>
      <c r="D4" s="149" t="s">
        <v>119</v>
      </c>
      <c r="L4" s="20"/>
      <c r="M4" s="150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51" t="s">
        <v>16</v>
      </c>
      <c r="L6" s="20"/>
    </row>
    <row r="7" s="1" customFormat="1" ht="16.5" customHeight="1">
      <c r="B7" s="20"/>
      <c r="E7" s="152" t="str">
        <f>'Rekapitulace stavby'!K6</f>
        <v>Budova zázemí fotbalového hřiště FK Bospor Bohumín</v>
      </c>
      <c r="F7" s="151"/>
      <c r="G7" s="151"/>
      <c r="H7" s="151"/>
      <c r="L7" s="20"/>
    </row>
    <row r="8" s="1" customFormat="1" ht="12" customHeight="1">
      <c r="B8" s="20"/>
      <c r="D8" s="151" t="s">
        <v>132</v>
      </c>
      <c r="L8" s="20"/>
    </row>
    <row r="9" s="2" customFormat="1" ht="16.5" customHeight="1">
      <c r="A9" s="38"/>
      <c r="B9" s="44"/>
      <c r="C9" s="38"/>
      <c r="D9" s="38"/>
      <c r="E9" s="152" t="s">
        <v>136</v>
      </c>
      <c r="F9" s="38"/>
      <c r="G9" s="38"/>
      <c r="H9" s="38"/>
      <c r="I9" s="38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1" t="s">
        <v>140</v>
      </c>
      <c r="E10" s="38"/>
      <c r="F10" s="38"/>
      <c r="G10" s="38"/>
      <c r="H10" s="38"/>
      <c r="I10" s="38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3" t="s">
        <v>2205</v>
      </c>
      <c r="F11" s="38"/>
      <c r="G11" s="38"/>
      <c r="H11" s="38"/>
      <c r="I11" s="38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1" t="s">
        <v>18</v>
      </c>
      <c r="E13" s="38"/>
      <c r="F13" s="141" t="s">
        <v>1</v>
      </c>
      <c r="G13" s="38"/>
      <c r="H13" s="38"/>
      <c r="I13" s="151" t="s">
        <v>19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1" t="s">
        <v>20</v>
      </c>
      <c r="E14" s="38"/>
      <c r="F14" s="141" t="s">
        <v>21</v>
      </c>
      <c r="G14" s="38"/>
      <c r="H14" s="38"/>
      <c r="I14" s="151" t="s">
        <v>22</v>
      </c>
      <c r="J14" s="154" t="str">
        <f>'Rekapitulace stavby'!AN8</f>
        <v>27. 11. 2025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1" t="s">
        <v>24</v>
      </c>
      <c r="E16" s="38"/>
      <c r="F16" s="38"/>
      <c r="G16" s="38"/>
      <c r="H16" s="38"/>
      <c r="I16" s="151" t="s">
        <v>25</v>
      </c>
      <c r="J16" s="141" t="s">
        <v>1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">
        <v>26</v>
      </c>
      <c r="F17" s="38"/>
      <c r="G17" s="38"/>
      <c r="H17" s="38"/>
      <c r="I17" s="151" t="s">
        <v>27</v>
      </c>
      <c r="J17" s="141" t="s">
        <v>1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1" t="s">
        <v>28</v>
      </c>
      <c r="E19" s="38"/>
      <c r="F19" s="38"/>
      <c r="G19" s="38"/>
      <c r="H19" s="38"/>
      <c r="I19" s="151" t="s">
        <v>25</v>
      </c>
      <c r="J19" s="33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41"/>
      <c r="G20" s="141"/>
      <c r="H20" s="141"/>
      <c r="I20" s="151" t="s">
        <v>27</v>
      </c>
      <c r="J20" s="33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1" t="s">
        <v>30</v>
      </c>
      <c r="E22" s="38"/>
      <c r="F22" s="38"/>
      <c r="G22" s="38"/>
      <c r="H22" s="38"/>
      <c r="I22" s="151" t="s">
        <v>25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31</v>
      </c>
      <c r="F23" s="38"/>
      <c r="G23" s="38"/>
      <c r="H23" s="38"/>
      <c r="I23" s="151" t="s">
        <v>27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1" t="s">
        <v>33</v>
      </c>
      <c r="E25" s="38"/>
      <c r="F25" s="38"/>
      <c r="G25" s="38"/>
      <c r="H25" s="38"/>
      <c r="I25" s="151" t="s">
        <v>25</v>
      </c>
      <c r="J25" s="141" t="s">
        <v>1</v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">
        <v>34</v>
      </c>
      <c r="F26" s="38"/>
      <c r="G26" s="38"/>
      <c r="H26" s="38"/>
      <c r="I26" s="151" t="s">
        <v>27</v>
      </c>
      <c r="J26" s="141" t="s">
        <v>1</v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1" t="s">
        <v>35</v>
      </c>
      <c r="E28" s="38"/>
      <c r="F28" s="38"/>
      <c r="G28" s="38"/>
      <c r="H28" s="38"/>
      <c r="I28" s="38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0"/>
      <c r="E31" s="160"/>
      <c r="F31" s="160"/>
      <c r="G31" s="160"/>
      <c r="H31" s="160"/>
      <c r="I31" s="160"/>
      <c r="J31" s="160"/>
      <c r="K31" s="160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1" t="s">
        <v>36</v>
      </c>
      <c r="E32" s="38"/>
      <c r="F32" s="38"/>
      <c r="G32" s="38"/>
      <c r="H32" s="38"/>
      <c r="I32" s="38"/>
      <c r="J32" s="162">
        <f>ROUND(J125,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0"/>
      <c r="E33" s="160"/>
      <c r="F33" s="160"/>
      <c r="G33" s="160"/>
      <c r="H33" s="160"/>
      <c r="I33" s="160"/>
      <c r="J33" s="160"/>
      <c r="K33" s="160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63" t="s">
        <v>38</v>
      </c>
      <c r="G34" s="38"/>
      <c r="H34" s="38"/>
      <c r="I34" s="163" t="s">
        <v>37</v>
      </c>
      <c r="J34" s="163" t="s">
        <v>39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64" t="s">
        <v>40</v>
      </c>
      <c r="E35" s="151" t="s">
        <v>41</v>
      </c>
      <c r="F35" s="165">
        <f>ROUND((SUM(BE125:BE164)),  2)</f>
        <v>0</v>
      </c>
      <c r="G35" s="38"/>
      <c r="H35" s="38"/>
      <c r="I35" s="166">
        <v>0.20999999999999999</v>
      </c>
      <c r="J35" s="165">
        <f>ROUND(((SUM(BE125:BE164))*I35),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1" t="s">
        <v>42</v>
      </c>
      <c r="F36" s="165">
        <f>ROUND((SUM(BF125:BF164)),  2)</f>
        <v>0</v>
      </c>
      <c r="G36" s="38"/>
      <c r="H36" s="38"/>
      <c r="I36" s="166">
        <v>0.12</v>
      </c>
      <c r="J36" s="165">
        <f>ROUND(((SUM(BF125:BF164))*I36),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1" t="s">
        <v>43</v>
      </c>
      <c r="F37" s="165">
        <f>ROUND((SUM(BG125:BG164)),  2)</f>
        <v>0</v>
      </c>
      <c r="G37" s="38"/>
      <c r="H37" s="38"/>
      <c r="I37" s="166">
        <v>0.20999999999999999</v>
      </c>
      <c r="J37" s="165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1" t="s">
        <v>44</v>
      </c>
      <c r="F38" s="165">
        <f>ROUND((SUM(BH125:BH164)),  2)</f>
        <v>0</v>
      </c>
      <c r="G38" s="38"/>
      <c r="H38" s="38"/>
      <c r="I38" s="166">
        <v>0.12</v>
      </c>
      <c r="J38" s="165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1" t="s">
        <v>45</v>
      </c>
      <c r="F39" s="165">
        <f>ROUND((SUM(BI125:BI164)),  2)</f>
        <v>0</v>
      </c>
      <c r="G39" s="38"/>
      <c r="H39" s="38"/>
      <c r="I39" s="166">
        <v>0</v>
      </c>
      <c r="J39" s="165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38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20"/>
      <c r="L43" s="20"/>
    </row>
    <row r="44" s="1" customFormat="1" ht="14.4" customHeight="1">
      <c r="B44" s="20"/>
      <c r="L44" s="20"/>
    </row>
    <row r="45" s="1" customFormat="1" ht="14.4" customHeight="1">
      <c r="B45" s="20"/>
      <c r="L45" s="20"/>
    </row>
    <row r="46" s="1" customFormat="1" ht="14.4" customHeight="1">
      <c r="B46" s="20"/>
      <c r="L46" s="20"/>
    </row>
    <row r="47" s="1" customFormat="1" ht="14.4" customHeight="1">
      <c r="B47" s="20"/>
      <c r="L47" s="20"/>
    </row>
    <row r="48" s="1" customFormat="1" ht="14.4" customHeight="1">
      <c r="B48" s="20"/>
      <c r="L48" s="20"/>
    </row>
    <row r="49" s="1" customFormat="1" ht="14.4" customHeight="1">
      <c r="B49" s="20"/>
      <c r="L49" s="20"/>
    </row>
    <row r="50" s="2" customFormat="1" ht="14.4" customHeight="1">
      <c r="B50" s="63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3"/>
    </row>
    <row r="51">
      <c r="B51" s="20"/>
      <c r="L51" s="20"/>
    </row>
    <row r="52">
      <c r="B52" s="20"/>
      <c r="L52" s="20"/>
    </row>
    <row r="53">
      <c r="B53" s="20"/>
      <c r="L53" s="20"/>
    </row>
    <row r="54">
      <c r="B54" s="20"/>
      <c r="L54" s="20"/>
    </row>
    <row r="55">
      <c r="B55" s="20"/>
      <c r="L55" s="20"/>
    </row>
    <row r="56">
      <c r="B56" s="20"/>
      <c r="L56" s="20"/>
    </row>
    <row r="57">
      <c r="B57" s="20"/>
      <c r="L57" s="20"/>
    </row>
    <row r="58">
      <c r="B58" s="20"/>
      <c r="L58" s="20"/>
    </row>
    <row r="59">
      <c r="B59" s="20"/>
      <c r="L59" s="20"/>
    </row>
    <row r="60">
      <c r="B60" s="20"/>
      <c r="L60" s="20"/>
    </row>
    <row r="61" s="2" customFormat="1">
      <c r="A61" s="38"/>
      <c r="B61" s="44"/>
      <c r="C61" s="38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0"/>
      <c r="L62" s="20"/>
    </row>
    <row r="63">
      <c r="B63" s="20"/>
      <c r="L63" s="20"/>
    </row>
    <row r="64">
      <c r="B64" s="20"/>
      <c r="L64" s="20"/>
    </row>
    <row r="65" s="2" customFormat="1">
      <c r="A65" s="38"/>
      <c r="B65" s="44"/>
      <c r="C65" s="38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0"/>
      <c r="L66" s="20"/>
    </row>
    <row r="67">
      <c r="B67" s="20"/>
      <c r="L67" s="20"/>
    </row>
    <row r="68">
      <c r="B68" s="20"/>
      <c r="L68" s="20"/>
    </row>
    <row r="69">
      <c r="B69" s="20"/>
      <c r="L69" s="20"/>
    </row>
    <row r="70">
      <c r="B70" s="20"/>
      <c r="L70" s="20"/>
    </row>
    <row r="71">
      <c r="B71" s="20"/>
      <c r="L71" s="20"/>
    </row>
    <row r="72">
      <c r="B72" s="20"/>
      <c r="L72" s="20"/>
    </row>
    <row r="73">
      <c r="B73" s="20"/>
      <c r="L73" s="20"/>
    </row>
    <row r="74">
      <c r="B74" s="20"/>
      <c r="L74" s="20"/>
    </row>
    <row r="75">
      <c r="B75" s="20"/>
      <c r="L75" s="20"/>
    </row>
    <row r="76" s="2" customFormat="1">
      <c r="A76" s="38"/>
      <c r="B76" s="44"/>
      <c r="C76" s="38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304</v>
      </c>
      <c r="D82" s="40"/>
      <c r="E82" s="40"/>
      <c r="F82" s="40"/>
      <c r="G82" s="40"/>
      <c r="H82" s="40"/>
      <c r="I82" s="40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16</v>
      </c>
      <c r="D84" s="40"/>
      <c r="E84" s="40"/>
      <c r="F84" s="40"/>
      <c r="G84" s="40"/>
      <c r="H84" s="40"/>
      <c r="I84" s="40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85" t="str">
        <f>E7</f>
        <v>Budova zázemí fotbalového hřiště FK Bospor Bohumín</v>
      </c>
      <c r="F85" s="32"/>
      <c r="G85" s="32"/>
      <c r="H85" s="32"/>
      <c r="I85" s="40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1"/>
      <c r="C86" s="32" t="s">
        <v>132</v>
      </c>
      <c r="D86" s="22"/>
      <c r="E86" s="22"/>
      <c r="F86" s="22"/>
      <c r="G86" s="22"/>
      <c r="H86" s="22"/>
      <c r="I86" s="22"/>
      <c r="J86" s="22"/>
      <c r="K86" s="22"/>
      <c r="L86" s="20"/>
    </row>
    <row r="87" s="2" customFormat="1" ht="16.5" customHeight="1">
      <c r="A87" s="38"/>
      <c r="B87" s="39"/>
      <c r="C87" s="40"/>
      <c r="D87" s="40"/>
      <c r="E87" s="185" t="s">
        <v>136</v>
      </c>
      <c r="F87" s="40"/>
      <c r="G87" s="40"/>
      <c r="H87" s="40"/>
      <c r="I87" s="40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2" t="s">
        <v>140</v>
      </c>
      <c r="D88" s="40"/>
      <c r="E88" s="40"/>
      <c r="F88" s="40"/>
      <c r="G88" s="40"/>
      <c r="H88" s="40"/>
      <c r="I88" s="40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6.5" customHeight="1">
      <c r="A89" s="38"/>
      <c r="B89" s="39"/>
      <c r="C89" s="40"/>
      <c r="D89" s="40"/>
      <c r="E89" s="76" t="str">
        <f>E11</f>
        <v>SO01_3 - Vzduchotechnika</v>
      </c>
      <c r="F89" s="40"/>
      <c r="G89" s="40"/>
      <c r="H89" s="40"/>
      <c r="I89" s="40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40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2" t="s">
        <v>20</v>
      </c>
      <c r="D91" s="40"/>
      <c r="E91" s="40"/>
      <c r="F91" s="27" t="str">
        <f>F14</f>
        <v>p.č. 1498,1501,1502,1503/1,1506, k.ú. Nový Bohumín</v>
      </c>
      <c r="G91" s="40"/>
      <c r="H91" s="40"/>
      <c r="I91" s="32" t="s">
        <v>22</v>
      </c>
      <c r="J91" s="79" t="str">
        <f>IF(J14="","",J14)</f>
        <v>27. 11. 2025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40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2" t="s">
        <v>24</v>
      </c>
      <c r="D93" s="40"/>
      <c r="E93" s="40"/>
      <c r="F93" s="27" t="str">
        <f>E17</f>
        <v>Obec Bohumín</v>
      </c>
      <c r="G93" s="40"/>
      <c r="H93" s="40"/>
      <c r="I93" s="32" t="s">
        <v>30</v>
      </c>
      <c r="J93" s="36" t="str">
        <f>E23</f>
        <v>CUBESPACE s.r.o.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2" t="s">
        <v>28</v>
      </c>
      <c r="D94" s="40"/>
      <c r="E94" s="40"/>
      <c r="F94" s="27" t="str">
        <f>IF(E20="","",E20)</f>
        <v>Vyplň údaj</v>
      </c>
      <c r="G94" s="40"/>
      <c r="H94" s="40"/>
      <c r="I94" s="32" t="s">
        <v>33</v>
      </c>
      <c r="J94" s="36" t="str">
        <f>E26</f>
        <v>Ing. Miroslav Cejnar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186" t="s">
        <v>305</v>
      </c>
      <c r="D96" s="187"/>
      <c r="E96" s="187"/>
      <c r="F96" s="187"/>
      <c r="G96" s="187"/>
      <c r="H96" s="187"/>
      <c r="I96" s="187"/>
      <c r="J96" s="188" t="s">
        <v>306</v>
      </c>
      <c r="K96" s="187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40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189" t="s">
        <v>307</v>
      </c>
      <c r="D98" s="40"/>
      <c r="E98" s="40"/>
      <c r="F98" s="40"/>
      <c r="G98" s="40"/>
      <c r="H98" s="40"/>
      <c r="I98" s="40"/>
      <c r="J98" s="110">
        <f>J125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7" t="s">
        <v>308</v>
      </c>
    </row>
    <row r="99" s="9" customFormat="1" ht="24.96" customHeight="1">
      <c r="A99" s="9"/>
      <c r="B99" s="190"/>
      <c r="C99" s="191"/>
      <c r="D99" s="192" t="s">
        <v>2206</v>
      </c>
      <c r="E99" s="193"/>
      <c r="F99" s="193"/>
      <c r="G99" s="193"/>
      <c r="H99" s="193"/>
      <c r="I99" s="193"/>
      <c r="J99" s="194">
        <f>J126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0"/>
      <c r="C100" s="191"/>
      <c r="D100" s="192" t="s">
        <v>2207</v>
      </c>
      <c r="E100" s="193"/>
      <c r="F100" s="193"/>
      <c r="G100" s="193"/>
      <c r="H100" s="193"/>
      <c r="I100" s="193"/>
      <c r="J100" s="194">
        <f>J149</f>
        <v>0</v>
      </c>
      <c r="K100" s="191"/>
      <c r="L100" s="19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90"/>
      <c r="C101" s="191"/>
      <c r="D101" s="192" t="s">
        <v>2208</v>
      </c>
      <c r="E101" s="193"/>
      <c r="F101" s="193"/>
      <c r="G101" s="193"/>
      <c r="H101" s="193"/>
      <c r="I101" s="193"/>
      <c r="J101" s="194">
        <f>J154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2209</v>
      </c>
      <c r="E102" s="193"/>
      <c r="F102" s="193"/>
      <c r="G102" s="193"/>
      <c r="H102" s="193"/>
      <c r="I102" s="193"/>
      <c r="J102" s="194">
        <f>J156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0"/>
      <c r="C103" s="191"/>
      <c r="D103" s="192" t="s">
        <v>2210</v>
      </c>
      <c r="E103" s="193"/>
      <c r="F103" s="193"/>
      <c r="G103" s="193"/>
      <c r="H103" s="193"/>
      <c r="I103" s="193"/>
      <c r="J103" s="194">
        <f>J159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8"/>
      <c r="B104" s="39"/>
      <c r="C104" s="40"/>
      <c r="D104" s="40"/>
      <c r="E104" s="40"/>
      <c r="F104" s="40"/>
      <c r="G104" s="40"/>
      <c r="H104" s="40"/>
      <c r="I104" s="40"/>
      <c r="J104" s="40"/>
      <c r="K104" s="40"/>
      <c r="L104" s="63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</row>
    <row r="105" s="2" customFormat="1" ht="6.96" customHeight="1">
      <c r="A105" s="38"/>
      <c r="B105" s="66"/>
      <c r="C105" s="67"/>
      <c r="D105" s="67"/>
      <c r="E105" s="67"/>
      <c r="F105" s="67"/>
      <c r="G105" s="67"/>
      <c r="H105" s="67"/>
      <c r="I105" s="67"/>
      <c r="J105" s="67"/>
      <c r="K105" s="67"/>
      <c r="L105" s="63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9" s="2" customFormat="1" ht="6.96" customHeight="1">
      <c r="A109" s="38"/>
      <c r="B109" s="68"/>
      <c r="C109" s="69"/>
      <c r="D109" s="69"/>
      <c r="E109" s="69"/>
      <c r="F109" s="69"/>
      <c r="G109" s="69"/>
      <c r="H109" s="69"/>
      <c r="I109" s="69"/>
      <c r="J109" s="69"/>
      <c r="K109" s="69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24.96" customHeight="1">
      <c r="A110" s="38"/>
      <c r="B110" s="39"/>
      <c r="C110" s="23" t="s">
        <v>334</v>
      </c>
      <c r="D110" s="40"/>
      <c r="E110" s="40"/>
      <c r="F110" s="40"/>
      <c r="G110" s="40"/>
      <c r="H110" s="40"/>
      <c r="I110" s="40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6.96" customHeight="1">
      <c r="A111" s="38"/>
      <c r="B111" s="39"/>
      <c r="C111" s="40"/>
      <c r="D111" s="40"/>
      <c r="E111" s="40"/>
      <c r="F111" s="40"/>
      <c r="G111" s="40"/>
      <c r="H111" s="40"/>
      <c r="I111" s="40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12" customHeight="1">
      <c r="A112" s="38"/>
      <c r="B112" s="39"/>
      <c r="C112" s="32" t="s">
        <v>16</v>
      </c>
      <c r="D112" s="40"/>
      <c r="E112" s="40"/>
      <c r="F112" s="40"/>
      <c r="G112" s="40"/>
      <c r="H112" s="40"/>
      <c r="I112" s="40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6.5" customHeight="1">
      <c r="A113" s="38"/>
      <c r="B113" s="39"/>
      <c r="C113" s="40"/>
      <c r="D113" s="40"/>
      <c r="E113" s="185" t="str">
        <f>E7</f>
        <v>Budova zázemí fotbalového hřiště FK Bospor Bohumín</v>
      </c>
      <c r="F113" s="32"/>
      <c r="G113" s="32"/>
      <c r="H113" s="32"/>
      <c r="I113" s="40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1" customFormat="1" ht="12" customHeight="1">
      <c r="B114" s="21"/>
      <c r="C114" s="32" t="s">
        <v>132</v>
      </c>
      <c r="D114" s="22"/>
      <c r="E114" s="22"/>
      <c r="F114" s="22"/>
      <c r="G114" s="22"/>
      <c r="H114" s="22"/>
      <c r="I114" s="22"/>
      <c r="J114" s="22"/>
      <c r="K114" s="22"/>
      <c r="L114" s="20"/>
    </row>
    <row r="115" s="2" customFormat="1" ht="16.5" customHeight="1">
      <c r="A115" s="38"/>
      <c r="B115" s="39"/>
      <c r="C115" s="40"/>
      <c r="D115" s="40"/>
      <c r="E115" s="185" t="s">
        <v>136</v>
      </c>
      <c r="F115" s="40"/>
      <c r="G115" s="40"/>
      <c r="H115" s="40"/>
      <c r="I115" s="40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12" customHeight="1">
      <c r="A116" s="38"/>
      <c r="B116" s="39"/>
      <c r="C116" s="32" t="s">
        <v>140</v>
      </c>
      <c r="D116" s="40"/>
      <c r="E116" s="40"/>
      <c r="F116" s="40"/>
      <c r="G116" s="40"/>
      <c r="H116" s="40"/>
      <c r="I116" s="40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6.5" customHeight="1">
      <c r="A117" s="38"/>
      <c r="B117" s="39"/>
      <c r="C117" s="40"/>
      <c r="D117" s="40"/>
      <c r="E117" s="76" t="str">
        <f>E11</f>
        <v>SO01_3 - Vzduchotechnika</v>
      </c>
      <c r="F117" s="40"/>
      <c r="G117" s="40"/>
      <c r="H117" s="40"/>
      <c r="I117" s="40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6.96" customHeight="1">
      <c r="A118" s="38"/>
      <c r="B118" s="39"/>
      <c r="C118" s="40"/>
      <c r="D118" s="40"/>
      <c r="E118" s="40"/>
      <c r="F118" s="40"/>
      <c r="G118" s="40"/>
      <c r="H118" s="40"/>
      <c r="I118" s="40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2" customHeight="1">
      <c r="A119" s="38"/>
      <c r="B119" s="39"/>
      <c r="C119" s="32" t="s">
        <v>20</v>
      </c>
      <c r="D119" s="40"/>
      <c r="E119" s="40"/>
      <c r="F119" s="27" t="str">
        <f>F14</f>
        <v>p.č. 1498,1501,1502,1503/1,1506, k.ú. Nový Bohumín</v>
      </c>
      <c r="G119" s="40"/>
      <c r="H119" s="40"/>
      <c r="I119" s="32" t="s">
        <v>22</v>
      </c>
      <c r="J119" s="79" t="str">
        <f>IF(J14="","",J14)</f>
        <v>27. 11. 2025</v>
      </c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6.96" customHeight="1">
      <c r="A120" s="38"/>
      <c r="B120" s="39"/>
      <c r="C120" s="40"/>
      <c r="D120" s="40"/>
      <c r="E120" s="40"/>
      <c r="F120" s="40"/>
      <c r="G120" s="40"/>
      <c r="H120" s="40"/>
      <c r="I120" s="40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5.15" customHeight="1">
      <c r="A121" s="38"/>
      <c r="B121" s="39"/>
      <c r="C121" s="32" t="s">
        <v>24</v>
      </c>
      <c r="D121" s="40"/>
      <c r="E121" s="40"/>
      <c r="F121" s="27" t="str">
        <f>E17</f>
        <v>Obec Bohumín</v>
      </c>
      <c r="G121" s="40"/>
      <c r="H121" s="40"/>
      <c r="I121" s="32" t="s">
        <v>30</v>
      </c>
      <c r="J121" s="36" t="str">
        <f>E23</f>
        <v>CUBESPACE s.r.o.</v>
      </c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5.15" customHeight="1">
      <c r="A122" s="38"/>
      <c r="B122" s="39"/>
      <c r="C122" s="32" t="s">
        <v>28</v>
      </c>
      <c r="D122" s="40"/>
      <c r="E122" s="40"/>
      <c r="F122" s="27" t="str">
        <f>IF(E20="","",E20)</f>
        <v>Vyplň údaj</v>
      </c>
      <c r="G122" s="40"/>
      <c r="H122" s="40"/>
      <c r="I122" s="32" t="s">
        <v>33</v>
      </c>
      <c r="J122" s="36" t="str">
        <f>E26</f>
        <v>Ing. Miroslav Cejnar</v>
      </c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10.32" customHeight="1">
      <c r="A123" s="38"/>
      <c r="B123" s="39"/>
      <c r="C123" s="40"/>
      <c r="D123" s="40"/>
      <c r="E123" s="40"/>
      <c r="F123" s="40"/>
      <c r="G123" s="40"/>
      <c r="H123" s="40"/>
      <c r="I123" s="40"/>
      <c r="J123" s="40"/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11" customFormat="1" ht="29.28" customHeight="1">
      <c r="A124" s="201"/>
      <c r="B124" s="202"/>
      <c r="C124" s="203" t="s">
        <v>335</v>
      </c>
      <c r="D124" s="204" t="s">
        <v>61</v>
      </c>
      <c r="E124" s="204" t="s">
        <v>57</v>
      </c>
      <c r="F124" s="204" t="s">
        <v>58</v>
      </c>
      <c r="G124" s="204" t="s">
        <v>336</v>
      </c>
      <c r="H124" s="204" t="s">
        <v>337</v>
      </c>
      <c r="I124" s="204" t="s">
        <v>338</v>
      </c>
      <c r="J124" s="204" t="s">
        <v>306</v>
      </c>
      <c r="K124" s="205" t="s">
        <v>339</v>
      </c>
      <c r="L124" s="206"/>
      <c r="M124" s="100" t="s">
        <v>1</v>
      </c>
      <c r="N124" s="101" t="s">
        <v>40</v>
      </c>
      <c r="O124" s="101" t="s">
        <v>340</v>
      </c>
      <c r="P124" s="101" t="s">
        <v>341</v>
      </c>
      <c r="Q124" s="101" t="s">
        <v>342</v>
      </c>
      <c r="R124" s="101" t="s">
        <v>343</v>
      </c>
      <c r="S124" s="101" t="s">
        <v>344</v>
      </c>
      <c r="T124" s="102" t="s">
        <v>345</v>
      </c>
      <c r="U124" s="201"/>
      <c r="V124" s="201"/>
      <c r="W124" s="201"/>
      <c r="X124" s="201"/>
      <c r="Y124" s="201"/>
      <c r="Z124" s="201"/>
      <c r="AA124" s="201"/>
      <c r="AB124" s="201"/>
      <c r="AC124" s="201"/>
      <c r="AD124" s="201"/>
      <c r="AE124" s="201"/>
    </row>
    <row r="125" s="2" customFormat="1" ht="22.8" customHeight="1">
      <c r="A125" s="38"/>
      <c r="B125" s="39"/>
      <c r="C125" s="107" t="s">
        <v>346</v>
      </c>
      <c r="D125" s="40"/>
      <c r="E125" s="40"/>
      <c r="F125" s="40"/>
      <c r="G125" s="40"/>
      <c r="H125" s="40"/>
      <c r="I125" s="40"/>
      <c r="J125" s="207">
        <f>BK125</f>
        <v>0</v>
      </c>
      <c r="K125" s="40"/>
      <c r="L125" s="44"/>
      <c r="M125" s="103"/>
      <c r="N125" s="208"/>
      <c r="O125" s="104"/>
      <c r="P125" s="209">
        <f>P126+P149+P154+P156+P159</f>
        <v>0</v>
      </c>
      <c r="Q125" s="104"/>
      <c r="R125" s="209">
        <f>R126+R149+R154+R156+R159</f>
        <v>467.79999999999995</v>
      </c>
      <c r="S125" s="104"/>
      <c r="T125" s="210">
        <f>T126+T149+T154+T156+T159</f>
        <v>0</v>
      </c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T125" s="17" t="s">
        <v>75</v>
      </c>
      <c r="AU125" s="17" t="s">
        <v>308</v>
      </c>
      <c r="BK125" s="211">
        <f>BK126+BK149+BK154+BK156+BK159</f>
        <v>0</v>
      </c>
    </row>
    <row r="126" s="12" customFormat="1" ht="25.92" customHeight="1">
      <c r="A126" s="12"/>
      <c r="B126" s="212"/>
      <c r="C126" s="213"/>
      <c r="D126" s="214" t="s">
        <v>75</v>
      </c>
      <c r="E126" s="215" t="s">
        <v>1952</v>
      </c>
      <c r="F126" s="215" t="s">
        <v>2211</v>
      </c>
      <c r="G126" s="213"/>
      <c r="H126" s="213"/>
      <c r="I126" s="216"/>
      <c r="J126" s="217">
        <f>BK126</f>
        <v>0</v>
      </c>
      <c r="K126" s="213"/>
      <c r="L126" s="218"/>
      <c r="M126" s="219"/>
      <c r="N126" s="220"/>
      <c r="O126" s="220"/>
      <c r="P126" s="221">
        <f>SUM(P127:P148)</f>
        <v>0</v>
      </c>
      <c r="Q126" s="220"/>
      <c r="R126" s="221">
        <f>SUM(R127:R148)</f>
        <v>445.59999999999997</v>
      </c>
      <c r="S126" s="220"/>
      <c r="T126" s="222">
        <f>SUM(T127:T148)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3" t="s">
        <v>83</v>
      </c>
      <c r="AT126" s="224" t="s">
        <v>75</v>
      </c>
      <c r="AU126" s="224" t="s">
        <v>76</v>
      </c>
      <c r="AY126" s="223" t="s">
        <v>349</v>
      </c>
      <c r="BK126" s="225">
        <f>SUM(BK127:BK148)</f>
        <v>0</v>
      </c>
    </row>
    <row r="127" s="2" customFormat="1" ht="37.8" customHeight="1">
      <c r="A127" s="38"/>
      <c r="B127" s="39"/>
      <c r="C127" s="228" t="s">
        <v>83</v>
      </c>
      <c r="D127" s="228" t="s">
        <v>351</v>
      </c>
      <c r="E127" s="229" t="s">
        <v>2212</v>
      </c>
      <c r="F127" s="230" t="s">
        <v>2213</v>
      </c>
      <c r="G127" s="231" t="s">
        <v>1931</v>
      </c>
      <c r="H127" s="232">
        <v>3</v>
      </c>
      <c r="I127" s="233"/>
      <c r="J127" s="234">
        <f>ROUND(I127*H127,2)</f>
        <v>0</v>
      </c>
      <c r="K127" s="230" t="s">
        <v>1</v>
      </c>
      <c r="L127" s="44"/>
      <c r="M127" s="235" t="s">
        <v>1</v>
      </c>
      <c r="N127" s="236" t="s">
        <v>41</v>
      </c>
      <c r="O127" s="91"/>
      <c r="P127" s="237">
        <f>O127*H127</f>
        <v>0</v>
      </c>
      <c r="Q127" s="237">
        <v>12</v>
      </c>
      <c r="R127" s="237">
        <f>Q127*H127</f>
        <v>36</v>
      </c>
      <c r="S127" s="237">
        <v>0</v>
      </c>
      <c r="T127" s="238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39" t="s">
        <v>356</v>
      </c>
      <c r="AT127" s="239" t="s">
        <v>351</v>
      </c>
      <c r="AU127" s="239" t="s">
        <v>83</v>
      </c>
      <c r="AY127" s="17" t="s">
        <v>349</v>
      </c>
      <c r="BE127" s="240">
        <f>IF(N127="základní",J127,0)</f>
        <v>0</v>
      </c>
      <c r="BF127" s="240">
        <f>IF(N127="snížená",J127,0)</f>
        <v>0</v>
      </c>
      <c r="BG127" s="240">
        <f>IF(N127="zákl. přenesená",J127,0)</f>
        <v>0</v>
      </c>
      <c r="BH127" s="240">
        <f>IF(N127="sníž. přenesená",J127,0)</f>
        <v>0</v>
      </c>
      <c r="BI127" s="240">
        <f>IF(N127="nulová",J127,0)</f>
        <v>0</v>
      </c>
      <c r="BJ127" s="17" t="s">
        <v>83</v>
      </c>
      <c r="BK127" s="240">
        <f>ROUND(I127*H127,2)</f>
        <v>0</v>
      </c>
      <c r="BL127" s="17" t="s">
        <v>356</v>
      </c>
      <c r="BM127" s="239" t="s">
        <v>85</v>
      </c>
    </row>
    <row r="128" s="2" customFormat="1" ht="37.8" customHeight="1">
      <c r="A128" s="38"/>
      <c r="B128" s="39"/>
      <c r="C128" s="228" t="s">
        <v>85</v>
      </c>
      <c r="D128" s="228" t="s">
        <v>351</v>
      </c>
      <c r="E128" s="229" t="s">
        <v>2214</v>
      </c>
      <c r="F128" s="230" t="s">
        <v>2215</v>
      </c>
      <c r="G128" s="231" t="s">
        <v>1931</v>
      </c>
      <c r="H128" s="232">
        <v>4</v>
      </c>
      <c r="I128" s="233"/>
      <c r="J128" s="234">
        <f>ROUND(I128*H128,2)</f>
        <v>0</v>
      </c>
      <c r="K128" s="230" t="s">
        <v>1</v>
      </c>
      <c r="L128" s="44"/>
      <c r="M128" s="235" t="s">
        <v>1</v>
      </c>
      <c r="N128" s="236" t="s">
        <v>41</v>
      </c>
      <c r="O128" s="91"/>
      <c r="P128" s="237">
        <f>O128*H128</f>
        <v>0</v>
      </c>
      <c r="Q128" s="237">
        <v>9</v>
      </c>
      <c r="R128" s="237">
        <f>Q128*H128</f>
        <v>36</v>
      </c>
      <c r="S128" s="237">
        <v>0</v>
      </c>
      <c r="T128" s="238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239" t="s">
        <v>356</v>
      </c>
      <c r="AT128" s="239" t="s">
        <v>351</v>
      </c>
      <c r="AU128" s="239" t="s">
        <v>83</v>
      </c>
      <c r="AY128" s="17" t="s">
        <v>349</v>
      </c>
      <c r="BE128" s="240">
        <f>IF(N128="základní",J128,0)</f>
        <v>0</v>
      </c>
      <c r="BF128" s="240">
        <f>IF(N128="snížená",J128,0)</f>
        <v>0</v>
      </c>
      <c r="BG128" s="240">
        <f>IF(N128="zákl. přenesená",J128,0)</f>
        <v>0</v>
      </c>
      <c r="BH128" s="240">
        <f>IF(N128="sníž. přenesená",J128,0)</f>
        <v>0</v>
      </c>
      <c r="BI128" s="240">
        <f>IF(N128="nulová",J128,0)</f>
        <v>0</v>
      </c>
      <c r="BJ128" s="17" t="s">
        <v>83</v>
      </c>
      <c r="BK128" s="240">
        <f>ROUND(I128*H128,2)</f>
        <v>0</v>
      </c>
      <c r="BL128" s="17" t="s">
        <v>356</v>
      </c>
      <c r="BM128" s="239" t="s">
        <v>356</v>
      </c>
    </row>
    <row r="129" s="2" customFormat="1" ht="37.8" customHeight="1">
      <c r="A129" s="38"/>
      <c r="B129" s="39"/>
      <c r="C129" s="228" t="s">
        <v>115</v>
      </c>
      <c r="D129" s="228" t="s">
        <v>351</v>
      </c>
      <c r="E129" s="229" t="s">
        <v>2216</v>
      </c>
      <c r="F129" s="230" t="s">
        <v>2217</v>
      </c>
      <c r="G129" s="231" t="s">
        <v>1931</v>
      </c>
      <c r="H129" s="232">
        <v>1</v>
      </c>
      <c r="I129" s="233"/>
      <c r="J129" s="234">
        <f>ROUND(I129*H129,2)</f>
        <v>0</v>
      </c>
      <c r="K129" s="230" t="s">
        <v>1</v>
      </c>
      <c r="L129" s="44"/>
      <c r="M129" s="235" t="s">
        <v>1</v>
      </c>
      <c r="N129" s="236" t="s">
        <v>41</v>
      </c>
      <c r="O129" s="91"/>
      <c r="P129" s="237">
        <f>O129*H129</f>
        <v>0</v>
      </c>
      <c r="Q129" s="237">
        <v>8</v>
      </c>
      <c r="R129" s="237">
        <f>Q129*H129</f>
        <v>8</v>
      </c>
      <c r="S129" s="237">
        <v>0</v>
      </c>
      <c r="T129" s="238">
        <f>S129*H129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239" t="s">
        <v>356</v>
      </c>
      <c r="AT129" s="239" t="s">
        <v>351</v>
      </c>
      <c r="AU129" s="239" t="s">
        <v>83</v>
      </c>
      <c r="AY129" s="17" t="s">
        <v>349</v>
      </c>
      <c r="BE129" s="240">
        <f>IF(N129="základní",J129,0)</f>
        <v>0</v>
      </c>
      <c r="BF129" s="240">
        <f>IF(N129="snížená",J129,0)</f>
        <v>0</v>
      </c>
      <c r="BG129" s="240">
        <f>IF(N129="zákl. přenesená",J129,0)</f>
        <v>0</v>
      </c>
      <c r="BH129" s="240">
        <f>IF(N129="sníž. přenesená",J129,0)</f>
        <v>0</v>
      </c>
      <c r="BI129" s="240">
        <f>IF(N129="nulová",J129,0)</f>
        <v>0</v>
      </c>
      <c r="BJ129" s="17" t="s">
        <v>83</v>
      </c>
      <c r="BK129" s="240">
        <f>ROUND(I129*H129,2)</f>
        <v>0</v>
      </c>
      <c r="BL129" s="17" t="s">
        <v>356</v>
      </c>
      <c r="BM129" s="239" t="s">
        <v>384</v>
      </c>
    </row>
    <row r="130" s="2" customFormat="1" ht="21.75" customHeight="1">
      <c r="A130" s="38"/>
      <c r="B130" s="39"/>
      <c r="C130" s="228" t="s">
        <v>356</v>
      </c>
      <c r="D130" s="228" t="s">
        <v>351</v>
      </c>
      <c r="E130" s="229" t="s">
        <v>2218</v>
      </c>
      <c r="F130" s="230" t="s">
        <v>2219</v>
      </c>
      <c r="G130" s="231" t="s">
        <v>1931</v>
      </c>
      <c r="H130" s="232">
        <v>3</v>
      </c>
      <c r="I130" s="233"/>
      <c r="J130" s="234">
        <f>ROUND(I130*H130,2)</f>
        <v>0</v>
      </c>
      <c r="K130" s="230" t="s">
        <v>1</v>
      </c>
      <c r="L130" s="44"/>
      <c r="M130" s="235" t="s">
        <v>1</v>
      </c>
      <c r="N130" s="236" t="s">
        <v>41</v>
      </c>
      <c r="O130" s="91"/>
      <c r="P130" s="237">
        <f>O130*H130</f>
        <v>0</v>
      </c>
      <c r="Q130" s="237">
        <v>2</v>
      </c>
      <c r="R130" s="237">
        <f>Q130*H130</f>
        <v>6</v>
      </c>
      <c r="S130" s="237">
        <v>0</v>
      </c>
      <c r="T130" s="238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39" t="s">
        <v>356</v>
      </c>
      <c r="AT130" s="239" t="s">
        <v>351</v>
      </c>
      <c r="AU130" s="239" t="s">
        <v>83</v>
      </c>
      <c r="AY130" s="17" t="s">
        <v>349</v>
      </c>
      <c r="BE130" s="240">
        <f>IF(N130="základní",J130,0)</f>
        <v>0</v>
      </c>
      <c r="BF130" s="240">
        <f>IF(N130="snížená",J130,0)</f>
        <v>0</v>
      </c>
      <c r="BG130" s="240">
        <f>IF(N130="zákl. přenesená",J130,0)</f>
        <v>0</v>
      </c>
      <c r="BH130" s="240">
        <f>IF(N130="sníž. přenesená",J130,0)</f>
        <v>0</v>
      </c>
      <c r="BI130" s="240">
        <f>IF(N130="nulová",J130,0)</f>
        <v>0</v>
      </c>
      <c r="BJ130" s="17" t="s">
        <v>83</v>
      </c>
      <c r="BK130" s="240">
        <f>ROUND(I130*H130,2)</f>
        <v>0</v>
      </c>
      <c r="BL130" s="17" t="s">
        <v>356</v>
      </c>
      <c r="BM130" s="239" t="s">
        <v>396</v>
      </c>
    </row>
    <row r="131" s="2" customFormat="1">
      <c r="A131" s="38"/>
      <c r="B131" s="39"/>
      <c r="C131" s="40"/>
      <c r="D131" s="243" t="s">
        <v>2220</v>
      </c>
      <c r="E131" s="40"/>
      <c r="F131" s="291" t="s">
        <v>2221</v>
      </c>
      <c r="G131" s="40"/>
      <c r="H131" s="40"/>
      <c r="I131" s="292"/>
      <c r="J131" s="40"/>
      <c r="K131" s="40"/>
      <c r="L131" s="44"/>
      <c r="M131" s="293"/>
      <c r="N131" s="294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7" t="s">
        <v>2220</v>
      </c>
      <c r="AU131" s="17" t="s">
        <v>83</v>
      </c>
    </row>
    <row r="132" s="2" customFormat="1" ht="16.5" customHeight="1">
      <c r="A132" s="38"/>
      <c r="B132" s="39"/>
      <c r="C132" s="228" t="s">
        <v>378</v>
      </c>
      <c r="D132" s="228" t="s">
        <v>351</v>
      </c>
      <c r="E132" s="229" t="s">
        <v>2222</v>
      </c>
      <c r="F132" s="230" t="s">
        <v>2223</v>
      </c>
      <c r="G132" s="231" t="s">
        <v>1931</v>
      </c>
      <c r="H132" s="232">
        <v>3</v>
      </c>
      <c r="I132" s="233"/>
      <c r="J132" s="234">
        <f>ROUND(I132*H132,2)</f>
        <v>0</v>
      </c>
      <c r="K132" s="230" t="s">
        <v>1</v>
      </c>
      <c r="L132" s="44"/>
      <c r="M132" s="235" t="s">
        <v>1</v>
      </c>
      <c r="N132" s="236" t="s">
        <v>41</v>
      </c>
      <c r="O132" s="91"/>
      <c r="P132" s="237">
        <f>O132*H132</f>
        <v>0</v>
      </c>
      <c r="Q132" s="237">
        <v>2</v>
      </c>
      <c r="R132" s="237">
        <f>Q132*H132</f>
        <v>6</v>
      </c>
      <c r="S132" s="237">
        <v>0</v>
      </c>
      <c r="T132" s="238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39" t="s">
        <v>356</v>
      </c>
      <c r="AT132" s="239" t="s">
        <v>351</v>
      </c>
      <c r="AU132" s="239" t="s">
        <v>83</v>
      </c>
      <c r="AY132" s="17" t="s">
        <v>349</v>
      </c>
      <c r="BE132" s="240">
        <f>IF(N132="základní",J132,0)</f>
        <v>0</v>
      </c>
      <c r="BF132" s="240">
        <f>IF(N132="snížená",J132,0)</f>
        <v>0</v>
      </c>
      <c r="BG132" s="240">
        <f>IF(N132="zákl. přenesená",J132,0)</f>
        <v>0</v>
      </c>
      <c r="BH132" s="240">
        <f>IF(N132="sníž. přenesená",J132,0)</f>
        <v>0</v>
      </c>
      <c r="BI132" s="240">
        <f>IF(N132="nulová",J132,0)</f>
        <v>0</v>
      </c>
      <c r="BJ132" s="17" t="s">
        <v>83</v>
      </c>
      <c r="BK132" s="240">
        <f>ROUND(I132*H132,2)</f>
        <v>0</v>
      </c>
      <c r="BL132" s="17" t="s">
        <v>356</v>
      </c>
      <c r="BM132" s="239" t="s">
        <v>408</v>
      </c>
    </row>
    <row r="133" s="2" customFormat="1" ht="16.5" customHeight="1">
      <c r="A133" s="38"/>
      <c r="B133" s="39"/>
      <c r="C133" s="228" t="s">
        <v>384</v>
      </c>
      <c r="D133" s="228" t="s">
        <v>351</v>
      </c>
      <c r="E133" s="229" t="s">
        <v>2224</v>
      </c>
      <c r="F133" s="230" t="s">
        <v>2225</v>
      </c>
      <c r="G133" s="231" t="s">
        <v>1931</v>
      </c>
      <c r="H133" s="232">
        <v>4</v>
      </c>
      <c r="I133" s="233"/>
      <c r="J133" s="234">
        <f>ROUND(I133*H133,2)</f>
        <v>0</v>
      </c>
      <c r="K133" s="230" t="s">
        <v>1</v>
      </c>
      <c r="L133" s="44"/>
      <c r="M133" s="235" t="s">
        <v>1</v>
      </c>
      <c r="N133" s="236" t="s">
        <v>41</v>
      </c>
      <c r="O133" s="91"/>
      <c r="P133" s="237">
        <f>O133*H133</f>
        <v>0</v>
      </c>
      <c r="Q133" s="237">
        <v>2</v>
      </c>
      <c r="R133" s="237">
        <f>Q133*H133</f>
        <v>8</v>
      </c>
      <c r="S133" s="237">
        <v>0</v>
      </c>
      <c r="T133" s="238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39" t="s">
        <v>356</v>
      </c>
      <c r="AT133" s="239" t="s">
        <v>351</v>
      </c>
      <c r="AU133" s="239" t="s">
        <v>83</v>
      </c>
      <c r="AY133" s="17" t="s">
        <v>349</v>
      </c>
      <c r="BE133" s="240">
        <f>IF(N133="základní",J133,0)</f>
        <v>0</v>
      </c>
      <c r="BF133" s="240">
        <f>IF(N133="snížená",J133,0)</f>
        <v>0</v>
      </c>
      <c r="BG133" s="240">
        <f>IF(N133="zákl. přenesená",J133,0)</f>
        <v>0</v>
      </c>
      <c r="BH133" s="240">
        <f>IF(N133="sníž. přenesená",J133,0)</f>
        <v>0</v>
      </c>
      <c r="BI133" s="240">
        <f>IF(N133="nulová",J133,0)</f>
        <v>0</v>
      </c>
      <c r="BJ133" s="17" t="s">
        <v>83</v>
      </c>
      <c r="BK133" s="240">
        <f>ROUND(I133*H133,2)</f>
        <v>0</v>
      </c>
      <c r="BL133" s="17" t="s">
        <v>356</v>
      </c>
      <c r="BM133" s="239" t="s">
        <v>8</v>
      </c>
    </row>
    <row r="134" s="2" customFormat="1" ht="16.5" customHeight="1">
      <c r="A134" s="38"/>
      <c r="B134" s="39"/>
      <c r="C134" s="228" t="s">
        <v>390</v>
      </c>
      <c r="D134" s="228" t="s">
        <v>351</v>
      </c>
      <c r="E134" s="229" t="s">
        <v>2226</v>
      </c>
      <c r="F134" s="230" t="s">
        <v>2227</v>
      </c>
      <c r="G134" s="231" t="s">
        <v>1931</v>
      </c>
      <c r="H134" s="232">
        <v>1</v>
      </c>
      <c r="I134" s="233"/>
      <c r="J134" s="234">
        <f>ROUND(I134*H134,2)</f>
        <v>0</v>
      </c>
      <c r="K134" s="230" t="s">
        <v>1</v>
      </c>
      <c r="L134" s="44"/>
      <c r="M134" s="235" t="s">
        <v>1</v>
      </c>
      <c r="N134" s="236" t="s">
        <v>41</v>
      </c>
      <c r="O134" s="91"/>
      <c r="P134" s="237">
        <f>O134*H134</f>
        <v>0</v>
      </c>
      <c r="Q134" s="237">
        <v>2</v>
      </c>
      <c r="R134" s="237">
        <f>Q134*H134</f>
        <v>2</v>
      </c>
      <c r="S134" s="237">
        <v>0</v>
      </c>
      <c r="T134" s="238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39" t="s">
        <v>356</v>
      </c>
      <c r="AT134" s="239" t="s">
        <v>351</v>
      </c>
      <c r="AU134" s="239" t="s">
        <v>83</v>
      </c>
      <c r="AY134" s="17" t="s">
        <v>349</v>
      </c>
      <c r="BE134" s="240">
        <f>IF(N134="základní",J134,0)</f>
        <v>0</v>
      </c>
      <c r="BF134" s="240">
        <f>IF(N134="snížená",J134,0)</f>
        <v>0</v>
      </c>
      <c r="BG134" s="240">
        <f>IF(N134="zákl. přenesená",J134,0)</f>
        <v>0</v>
      </c>
      <c r="BH134" s="240">
        <f>IF(N134="sníž. přenesená",J134,0)</f>
        <v>0</v>
      </c>
      <c r="BI134" s="240">
        <f>IF(N134="nulová",J134,0)</f>
        <v>0</v>
      </c>
      <c r="BJ134" s="17" t="s">
        <v>83</v>
      </c>
      <c r="BK134" s="240">
        <f>ROUND(I134*H134,2)</f>
        <v>0</v>
      </c>
      <c r="BL134" s="17" t="s">
        <v>356</v>
      </c>
      <c r="BM134" s="239" t="s">
        <v>429</v>
      </c>
    </row>
    <row r="135" s="2" customFormat="1" ht="16.5" customHeight="1">
      <c r="A135" s="38"/>
      <c r="B135" s="39"/>
      <c r="C135" s="228" t="s">
        <v>396</v>
      </c>
      <c r="D135" s="228" t="s">
        <v>351</v>
      </c>
      <c r="E135" s="229" t="s">
        <v>2228</v>
      </c>
      <c r="F135" s="230" t="s">
        <v>2229</v>
      </c>
      <c r="G135" s="231" t="s">
        <v>1931</v>
      </c>
      <c r="H135" s="232">
        <v>13</v>
      </c>
      <c r="I135" s="233"/>
      <c r="J135" s="234">
        <f>ROUND(I135*H135,2)</f>
        <v>0</v>
      </c>
      <c r="K135" s="230" t="s">
        <v>1</v>
      </c>
      <c r="L135" s="44"/>
      <c r="M135" s="235" t="s">
        <v>1</v>
      </c>
      <c r="N135" s="236" t="s">
        <v>41</v>
      </c>
      <c r="O135" s="91"/>
      <c r="P135" s="237">
        <f>O135*H135</f>
        <v>0</v>
      </c>
      <c r="Q135" s="237">
        <v>2</v>
      </c>
      <c r="R135" s="237">
        <f>Q135*H135</f>
        <v>26</v>
      </c>
      <c r="S135" s="237">
        <v>0</v>
      </c>
      <c r="T135" s="238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39" t="s">
        <v>356</v>
      </c>
      <c r="AT135" s="239" t="s">
        <v>351</v>
      </c>
      <c r="AU135" s="239" t="s">
        <v>83</v>
      </c>
      <c r="AY135" s="17" t="s">
        <v>349</v>
      </c>
      <c r="BE135" s="240">
        <f>IF(N135="základní",J135,0)</f>
        <v>0</v>
      </c>
      <c r="BF135" s="240">
        <f>IF(N135="snížená",J135,0)</f>
        <v>0</v>
      </c>
      <c r="BG135" s="240">
        <f>IF(N135="zákl. přenesená",J135,0)</f>
        <v>0</v>
      </c>
      <c r="BH135" s="240">
        <f>IF(N135="sníž. přenesená",J135,0)</f>
        <v>0</v>
      </c>
      <c r="BI135" s="240">
        <f>IF(N135="nulová",J135,0)</f>
        <v>0</v>
      </c>
      <c r="BJ135" s="17" t="s">
        <v>83</v>
      </c>
      <c r="BK135" s="240">
        <f>ROUND(I135*H135,2)</f>
        <v>0</v>
      </c>
      <c r="BL135" s="17" t="s">
        <v>356</v>
      </c>
      <c r="BM135" s="239" t="s">
        <v>439</v>
      </c>
    </row>
    <row r="136" s="2" customFormat="1" ht="16.5" customHeight="1">
      <c r="A136" s="38"/>
      <c r="B136" s="39"/>
      <c r="C136" s="228" t="s">
        <v>233</v>
      </c>
      <c r="D136" s="228" t="s">
        <v>351</v>
      </c>
      <c r="E136" s="229" t="s">
        <v>2230</v>
      </c>
      <c r="F136" s="230" t="s">
        <v>2231</v>
      </c>
      <c r="G136" s="231" t="s">
        <v>1931</v>
      </c>
      <c r="H136" s="232">
        <v>9</v>
      </c>
      <c r="I136" s="233"/>
      <c r="J136" s="234">
        <f>ROUND(I136*H136,2)</f>
        <v>0</v>
      </c>
      <c r="K136" s="230" t="s">
        <v>1</v>
      </c>
      <c r="L136" s="44"/>
      <c r="M136" s="235" t="s">
        <v>1</v>
      </c>
      <c r="N136" s="236" t="s">
        <v>41</v>
      </c>
      <c r="O136" s="91"/>
      <c r="P136" s="237">
        <f>O136*H136</f>
        <v>0</v>
      </c>
      <c r="Q136" s="237">
        <v>2</v>
      </c>
      <c r="R136" s="237">
        <f>Q136*H136</f>
        <v>18</v>
      </c>
      <c r="S136" s="237">
        <v>0</v>
      </c>
      <c r="T136" s="238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39" t="s">
        <v>356</v>
      </c>
      <c r="AT136" s="239" t="s">
        <v>351</v>
      </c>
      <c r="AU136" s="239" t="s">
        <v>83</v>
      </c>
      <c r="AY136" s="17" t="s">
        <v>349</v>
      </c>
      <c r="BE136" s="240">
        <f>IF(N136="základní",J136,0)</f>
        <v>0</v>
      </c>
      <c r="BF136" s="240">
        <f>IF(N136="snížená",J136,0)</f>
        <v>0</v>
      </c>
      <c r="BG136" s="240">
        <f>IF(N136="zákl. přenesená",J136,0)</f>
        <v>0</v>
      </c>
      <c r="BH136" s="240">
        <f>IF(N136="sníž. přenesená",J136,0)</f>
        <v>0</v>
      </c>
      <c r="BI136" s="240">
        <f>IF(N136="nulová",J136,0)</f>
        <v>0</v>
      </c>
      <c r="BJ136" s="17" t="s">
        <v>83</v>
      </c>
      <c r="BK136" s="240">
        <f>ROUND(I136*H136,2)</f>
        <v>0</v>
      </c>
      <c r="BL136" s="17" t="s">
        <v>356</v>
      </c>
      <c r="BM136" s="239" t="s">
        <v>450</v>
      </c>
    </row>
    <row r="137" s="2" customFormat="1" ht="16.5" customHeight="1">
      <c r="A137" s="38"/>
      <c r="B137" s="39"/>
      <c r="C137" s="228" t="s">
        <v>408</v>
      </c>
      <c r="D137" s="228" t="s">
        <v>351</v>
      </c>
      <c r="E137" s="229" t="s">
        <v>2232</v>
      </c>
      <c r="F137" s="230" t="s">
        <v>2233</v>
      </c>
      <c r="G137" s="231" t="s">
        <v>1931</v>
      </c>
      <c r="H137" s="232">
        <v>4</v>
      </c>
      <c r="I137" s="233"/>
      <c r="J137" s="234">
        <f>ROUND(I137*H137,2)</f>
        <v>0</v>
      </c>
      <c r="K137" s="230" t="s">
        <v>1</v>
      </c>
      <c r="L137" s="44"/>
      <c r="M137" s="235" t="s">
        <v>1</v>
      </c>
      <c r="N137" s="236" t="s">
        <v>41</v>
      </c>
      <c r="O137" s="91"/>
      <c r="P137" s="237">
        <f>O137*H137</f>
        <v>0</v>
      </c>
      <c r="Q137" s="237">
        <v>2</v>
      </c>
      <c r="R137" s="237">
        <f>Q137*H137</f>
        <v>8</v>
      </c>
      <c r="S137" s="237">
        <v>0</v>
      </c>
      <c r="T137" s="238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39" t="s">
        <v>356</v>
      </c>
      <c r="AT137" s="239" t="s">
        <v>351</v>
      </c>
      <c r="AU137" s="239" t="s">
        <v>83</v>
      </c>
      <c r="AY137" s="17" t="s">
        <v>349</v>
      </c>
      <c r="BE137" s="240">
        <f>IF(N137="základní",J137,0)</f>
        <v>0</v>
      </c>
      <c r="BF137" s="240">
        <f>IF(N137="snížená",J137,0)</f>
        <v>0</v>
      </c>
      <c r="BG137" s="240">
        <f>IF(N137="zákl. přenesená",J137,0)</f>
        <v>0</v>
      </c>
      <c r="BH137" s="240">
        <f>IF(N137="sníž. přenesená",J137,0)</f>
        <v>0</v>
      </c>
      <c r="BI137" s="240">
        <f>IF(N137="nulová",J137,0)</f>
        <v>0</v>
      </c>
      <c r="BJ137" s="17" t="s">
        <v>83</v>
      </c>
      <c r="BK137" s="240">
        <f>ROUND(I137*H137,2)</f>
        <v>0</v>
      </c>
      <c r="BL137" s="17" t="s">
        <v>356</v>
      </c>
      <c r="BM137" s="239" t="s">
        <v>462</v>
      </c>
    </row>
    <row r="138" s="2" customFormat="1" ht="16.5" customHeight="1">
      <c r="A138" s="38"/>
      <c r="B138" s="39"/>
      <c r="C138" s="228" t="s">
        <v>150</v>
      </c>
      <c r="D138" s="228" t="s">
        <v>351</v>
      </c>
      <c r="E138" s="229" t="s">
        <v>2234</v>
      </c>
      <c r="F138" s="230" t="s">
        <v>2235</v>
      </c>
      <c r="G138" s="231" t="s">
        <v>1931</v>
      </c>
      <c r="H138" s="232">
        <v>3</v>
      </c>
      <c r="I138" s="233"/>
      <c r="J138" s="234">
        <f>ROUND(I138*H138,2)</f>
        <v>0</v>
      </c>
      <c r="K138" s="230" t="s">
        <v>1</v>
      </c>
      <c r="L138" s="44"/>
      <c r="M138" s="235" t="s">
        <v>1</v>
      </c>
      <c r="N138" s="236" t="s">
        <v>41</v>
      </c>
      <c r="O138" s="91"/>
      <c r="P138" s="237">
        <f>O138*H138</f>
        <v>0</v>
      </c>
      <c r="Q138" s="237">
        <v>3</v>
      </c>
      <c r="R138" s="237">
        <f>Q138*H138</f>
        <v>9</v>
      </c>
      <c r="S138" s="237">
        <v>0</v>
      </c>
      <c r="T138" s="238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39" t="s">
        <v>356</v>
      </c>
      <c r="AT138" s="239" t="s">
        <v>351</v>
      </c>
      <c r="AU138" s="239" t="s">
        <v>83</v>
      </c>
      <c r="AY138" s="17" t="s">
        <v>349</v>
      </c>
      <c r="BE138" s="240">
        <f>IF(N138="základní",J138,0)</f>
        <v>0</v>
      </c>
      <c r="BF138" s="240">
        <f>IF(N138="snížená",J138,0)</f>
        <v>0</v>
      </c>
      <c r="BG138" s="240">
        <f>IF(N138="zákl. přenesená",J138,0)</f>
        <v>0</v>
      </c>
      <c r="BH138" s="240">
        <f>IF(N138="sníž. přenesená",J138,0)</f>
        <v>0</v>
      </c>
      <c r="BI138" s="240">
        <f>IF(N138="nulová",J138,0)</f>
        <v>0</v>
      </c>
      <c r="BJ138" s="17" t="s">
        <v>83</v>
      </c>
      <c r="BK138" s="240">
        <f>ROUND(I138*H138,2)</f>
        <v>0</v>
      </c>
      <c r="BL138" s="17" t="s">
        <v>356</v>
      </c>
      <c r="BM138" s="239" t="s">
        <v>474</v>
      </c>
    </row>
    <row r="139" s="2" customFormat="1" ht="16.5" customHeight="1">
      <c r="A139" s="38"/>
      <c r="B139" s="39"/>
      <c r="C139" s="228" t="s">
        <v>8</v>
      </c>
      <c r="D139" s="228" t="s">
        <v>351</v>
      </c>
      <c r="E139" s="229" t="s">
        <v>2236</v>
      </c>
      <c r="F139" s="230" t="s">
        <v>2237</v>
      </c>
      <c r="G139" s="231" t="s">
        <v>1931</v>
      </c>
      <c r="H139" s="232">
        <v>4</v>
      </c>
      <c r="I139" s="233"/>
      <c r="J139" s="234">
        <f>ROUND(I139*H139,2)</f>
        <v>0</v>
      </c>
      <c r="K139" s="230" t="s">
        <v>1</v>
      </c>
      <c r="L139" s="44"/>
      <c r="M139" s="235" t="s">
        <v>1</v>
      </c>
      <c r="N139" s="236" t="s">
        <v>41</v>
      </c>
      <c r="O139" s="91"/>
      <c r="P139" s="237">
        <f>O139*H139</f>
        <v>0</v>
      </c>
      <c r="Q139" s="237">
        <v>3</v>
      </c>
      <c r="R139" s="237">
        <f>Q139*H139</f>
        <v>12</v>
      </c>
      <c r="S139" s="237">
        <v>0</v>
      </c>
      <c r="T139" s="238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39" t="s">
        <v>356</v>
      </c>
      <c r="AT139" s="239" t="s">
        <v>351</v>
      </c>
      <c r="AU139" s="239" t="s">
        <v>83</v>
      </c>
      <c r="AY139" s="17" t="s">
        <v>349</v>
      </c>
      <c r="BE139" s="240">
        <f>IF(N139="základní",J139,0)</f>
        <v>0</v>
      </c>
      <c r="BF139" s="240">
        <f>IF(N139="snížená",J139,0)</f>
        <v>0</v>
      </c>
      <c r="BG139" s="240">
        <f>IF(N139="zákl. přenesená",J139,0)</f>
        <v>0</v>
      </c>
      <c r="BH139" s="240">
        <f>IF(N139="sníž. přenesená",J139,0)</f>
        <v>0</v>
      </c>
      <c r="BI139" s="240">
        <f>IF(N139="nulová",J139,0)</f>
        <v>0</v>
      </c>
      <c r="BJ139" s="17" t="s">
        <v>83</v>
      </c>
      <c r="BK139" s="240">
        <f>ROUND(I139*H139,2)</f>
        <v>0</v>
      </c>
      <c r="BL139" s="17" t="s">
        <v>356</v>
      </c>
      <c r="BM139" s="239" t="s">
        <v>487</v>
      </c>
    </row>
    <row r="140" s="2" customFormat="1" ht="24.15" customHeight="1">
      <c r="A140" s="38"/>
      <c r="B140" s="39"/>
      <c r="C140" s="228" t="s">
        <v>194</v>
      </c>
      <c r="D140" s="228" t="s">
        <v>351</v>
      </c>
      <c r="E140" s="229" t="s">
        <v>2238</v>
      </c>
      <c r="F140" s="230" t="s">
        <v>2239</v>
      </c>
      <c r="G140" s="231" t="s">
        <v>2240</v>
      </c>
      <c r="H140" s="232">
        <v>1</v>
      </c>
      <c r="I140" s="233"/>
      <c r="J140" s="234">
        <f>ROUND(I140*H140,2)</f>
        <v>0</v>
      </c>
      <c r="K140" s="230" t="s">
        <v>1</v>
      </c>
      <c r="L140" s="44"/>
      <c r="M140" s="235" t="s">
        <v>1</v>
      </c>
      <c r="N140" s="236" t="s">
        <v>41</v>
      </c>
      <c r="O140" s="91"/>
      <c r="P140" s="237">
        <f>O140*H140</f>
        <v>0</v>
      </c>
      <c r="Q140" s="237">
        <v>3</v>
      </c>
      <c r="R140" s="237">
        <f>Q140*H140</f>
        <v>3</v>
      </c>
      <c r="S140" s="237">
        <v>0</v>
      </c>
      <c r="T140" s="238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39" t="s">
        <v>356</v>
      </c>
      <c r="AT140" s="239" t="s">
        <v>351</v>
      </c>
      <c r="AU140" s="239" t="s">
        <v>83</v>
      </c>
      <c r="AY140" s="17" t="s">
        <v>349</v>
      </c>
      <c r="BE140" s="240">
        <f>IF(N140="základní",J140,0)</f>
        <v>0</v>
      </c>
      <c r="BF140" s="240">
        <f>IF(N140="snížená",J140,0)</f>
        <v>0</v>
      </c>
      <c r="BG140" s="240">
        <f>IF(N140="zákl. přenesená",J140,0)</f>
        <v>0</v>
      </c>
      <c r="BH140" s="240">
        <f>IF(N140="sníž. přenesená",J140,0)</f>
        <v>0</v>
      </c>
      <c r="BI140" s="240">
        <f>IF(N140="nulová",J140,0)</f>
        <v>0</v>
      </c>
      <c r="BJ140" s="17" t="s">
        <v>83</v>
      </c>
      <c r="BK140" s="240">
        <f>ROUND(I140*H140,2)</f>
        <v>0</v>
      </c>
      <c r="BL140" s="17" t="s">
        <v>356</v>
      </c>
      <c r="BM140" s="239" t="s">
        <v>499</v>
      </c>
    </row>
    <row r="141" s="2" customFormat="1" ht="24.15" customHeight="1">
      <c r="A141" s="38"/>
      <c r="B141" s="39"/>
      <c r="C141" s="228" t="s">
        <v>429</v>
      </c>
      <c r="D141" s="228" t="s">
        <v>351</v>
      </c>
      <c r="E141" s="229" t="s">
        <v>2241</v>
      </c>
      <c r="F141" s="230" t="s">
        <v>2242</v>
      </c>
      <c r="G141" s="231" t="s">
        <v>2240</v>
      </c>
      <c r="H141" s="232">
        <v>2</v>
      </c>
      <c r="I141" s="233"/>
      <c r="J141" s="234">
        <f>ROUND(I141*H141,2)</f>
        <v>0</v>
      </c>
      <c r="K141" s="230" t="s">
        <v>1</v>
      </c>
      <c r="L141" s="44"/>
      <c r="M141" s="235" t="s">
        <v>1</v>
      </c>
      <c r="N141" s="236" t="s">
        <v>41</v>
      </c>
      <c r="O141" s="91"/>
      <c r="P141" s="237">
        <f>O141*H141</f>
        <v>0</v>
      </c>
      <c r="Q141" s="237">
        <v>3</v>
      </c>
      <c r="R141" s="237">
        <f>Q141*H141</f>
        <v>6</v>
      </c>
      <c r="S141" s="237">
        <v>0</v>
      </c>
      <c r="T141" s="238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39" t="s">
        <v>356</v>
      </c>
      <c r="AT141" s="239" t="s">
        <v>351</v>
      </c>
      <c r="AU141" s="239" t="s">
        <v>83</v>
      </c>
      <c r="AY141" s="17" t="s">
        <v>349</v>
      </c>
      <c r="BE141" s="240">
        <f>IF(N141="základní",J141,0)</f>
        <v>0</v>
      </c>
      <c r="BF141" s="240">
        <f>IF(N141="snížená",J141,0)</f>
        <v>0</v>
      </c>
      <c r="BG141" s="240">
        <f>IF(N141="zákl. přenesená",J141,0)</f>
        <v>0</v>
      </c>
      <c r="BH141" s="240">
        <f>IF(N141="sníž. přenesená",J141,0)</f>
        <v>0</v>
      </c>
      <c r="BI141" s="240">
        <f>IF(N141="nulová",J141,0)</f>
        <v>0</v>
      </c>
      <c r="BJ141" s="17" t="s">
        <v>83</v>
      </c>
      <c r="BK141" s="240">
        <f>ROUND(I141*H141,2)</f>
        <v>0</v>
      </c>
      <c r="BL141" s="17" t="s">
        <v>356</v>
      </c>
      <c r="BM141" s="239" t="s">
        <v>508</v>
      </c>
    </row>
    <row r="142" s="2" customFormat="1" ht="24.15" customHeight="1">
      <c r="A142" s="38"/>
      <c r="B142" s="39"/>
      <c r="C142" s="228" t="s">
        <v>434</v>
      </c>
      <c r="D142" s="228" t="s">
        <v>351</v>
      </c>
      <c r="E142" s="229" t="s">
        <v>2243</v>
      </c>
      <c r="F142" s="230" t="s">
        <v>2244</v>
      </c>
      <c r="G142" s="231" t="s">
        <v>2240</v>
      </c>
      <c r="H142" s="232">
        <v>2</v>
      </c>
      <c r="I142" s="233"/>
      <c r="J142" s="234">
        <f>ROUND(I142*H142,2)</f>
        <v>0</v>
      </c>
      <c r="K142" s="230" t="s">
        <v>1</v>
      </c>
      <c r="L142" s="44"/>
      <c r="M142" s="235" t="s">
        <v>1</v>
      </c>
      <c r="N142" s="236" t="s">
        <v>41</v>
      </c>
      <c r="O142" s="91"/>
      <c r="P142" s="237">
        <f>O142*H142</f>
        <v>0</v>
      </c>
      <c r="Q142" s="237">
        <v>3</v>
      </c>
      <c r="R142" s="237">
        <f>Q142*H142</f>
        <v>6</v>
      </c>
      <c r="S142" s="237">
        <v>0</v>
      </c>
      <c r="T142" s="238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39" t="s">
        <v>356</v>
      </c>
      <c r="AT142" s="239" t="s">
        <v>351</v>
      </c>
      <c r="AU142" s="239" t="s">
        <v>83</v>
      </c>
      <c r="AY142" s="17" t="s">
        <v>349</v>
      </c>
      <c r="BE142" s="240">
        <f>IF(N142="základní",J142,0)</f>
        <v>0</v>
      </c>
      <c r="BF142" s="240">
        <f>IF(N142="snížená",J142,0)</f>
        <v>0</v>
      </c>
      <c r="BG142" s="240">
        <f>IF(N142="zákl. přenesená",J142,0)</f>
        <v>0</v>
      </c>
      <c r="BH142" s="240">
        <f>IF(N142="sníž. přenesená",J142,0)</f>
        <v>0</v>
      </c>
      <c r="BI142" s="240">
        <f>IF(N142="nulová",J142,0)</f>
        <v>0</v>
      </c>
      <c r="BJ142" s="17" t="s">
        <v>83</v>
      </c>
      <c r="BK142" s="240">
        <f>ROUND(I142*H142,2)</f>
        <v>0</v>
      </c>
      <c r="BL142" s="17" t="s">
        <v>356</v>
      </c>
      <c r="BM142" s="239" t="s">
        <v>517</v>
      </c>
    </row>
    <row r="143" s="2" customFormat="1" ht="24.15" customHeight="1">
      <c r="A143" s="38"/>
      <c r="B143" s="39"/>
      <c r="C143" s="228" t="s">
        <v>439</v>
      </c>
      <c r="D143" s="228" t="s">
        <v>351</v>
      </c>
      <c r="E143" s="229" t="s">
        <v>2245</v>
      </c>
      <c r="F143" s="230" t="s">
        <v>2246</v>
      </c>
      <c r="G143" s="231" t="s">
        <v>2240</v>
      </c>
      <c r="H143" s="232">
        <v>1</v>
      </c>
      <c r="I143" s="233"/>
      <c r="J143" s="234">
        <f>ROUND(I143*H143,2)</f>
        <v>0</v>
      </c>
      <c r="K143" s="230" t="s">
        <v>1</v>
      </c>
      <c r="L143" s="44"/>
      <c r="M143" s="235" t="s">
        <v>1</v>
      </c>
      <c r="N143" s="236" t="s">
        <v>41</v>
      </c>
      <c r="O143" s="91"/>
      <c r="P143" s="237">
        <f>O143*H143</f>
        <v>0</v>
      </c>
      <c r="Q143" s="237">
        <v>3</v>
      </c>
      <c r="R143" s="237">
        <f>Q143*H143</f>
        <v>3</v>
      </c>
      <c r="S143" s="237">
        <v>0</v>
      </c>
      <c r="T143" s="238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39" t="s">
        <v>356</v>
      </c>
      <c r="AT143" s="239" t="s">
        <v>351</v>
      </c>
      <c r="AU143" s="239" t="s">
        <v>83</v>
      </c>
      <c r="AY143" s="17" t="s">
        <v>349</v>
      </c>
      <c r="BE143" s="240">
        <f>IF(N143="základní",J143,0)</f>
        <v>0</v>
      </c>
      <c r="BF143" s="240">
        <f>IF(N143="snížená",J143,0)</f>
        <v>0</v>
      </c>
      <c r="BG143" s="240">
        <f>IF(N143="zákl. přenesená",J143,0)</f>
        <v>0</v>
      </c>
      <c r="BH143" s="240">
        <f>IF(N143="sníž. přenesená",J143,0)</f>
        <v>0</v>
      </c>
      <c r="BI143" s="240">
        <f>IF(N143="nulová",J143,0)</f>
        <v>0</v>
      </c>
      <c r="BJ143" s="17" t="s">
        <v>83</v>
      </c>
      <c r="BK143" s="240">
        <f>ROUND(I143*H143,2)</f>
        <v>0</v>
      </c>
      <c r="BL143" s="17" t="s">
        <v>356</v>
      </c>
      <c r="BM143" s="239" t="s">
        <v>525</v>
      </c>
    </row>
    <row r="144" s="2" customFormat="1" ht="24.15" customHeight="1">
      <c r="A144" s="38"/>
      <c r="B144" s="39"/>
      <c r="C144" s="228" t="s">
        <v>159</v>
      </c>
      <c r="D144" s="228" t="s">
        <v>351</v>
      </c>
      <c r="E144" s="229" t="s">
        <v>2247</v>
      </c>
      <c r="F144" s="230" t="s">
        <v>2248</v>
      </c>
      <c r="G144" s="231" t="s">
        <v>2249</v>
      </c>
      <c r="H144" s="232">
        <v>12</v>
      </c>
      <c r="I144" s="233"/>
      <c r="J144" s="234">
        <f>ROUND(I144*H144,2)</f>
        <v>0</v>
      </c>
      <c r="K144" s="230" t="s">
        <v>1</v>
      </c>
      <c r="L144" s="44"/>
      <c r="M144" s="235" t="s">
        <v>1</v>
      </c>
      <c r="N144" s="236" t="s">
        <v>41</v>
      </c>
      <c r="O144" s="91"/>
      <c r="P144" s="237">
        <f>O144*H144</f>
        <v>0</v>
      </c>
      <c r="Q144" s="237">
        <v>2.2000000000000002</v>
      </c>
      <c r="R144" s="237">
        <f>Q144*H144</f>
        <v>26.400000000000002</v>
      </c>
      <c r="S144" s="237">
        <v>0</v>
      </c>
      <c r="T144" s="238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39" t="s">
        <v>356</v>
      </c>
      <c r="AT144" s="239" t="s">
        <v>351</v>
      </c>
      <c r="AU144" s="239" t="s">
        <v>83</v>
      </c>
      <c r="AY144" s="17" t="s">
        <v>349</v>
      </c>
      <c r="BE144" s="240">
        <f>IF(N144="základní",J144,0)</f>
        <v>0</v>
      </c>
      <c r="BF144" s="240">
        <f>IF(N144="snížená",J144,0)</f>
        <v>0</v>
      </c>
      <c r="BG144" s="240">
        <f>IF(N144="zákl. přenesená",J144,0)</f>
        <v>0</v>
      </c>
      <c r="BH144" s="240">
        <f>IF(N144="sníž. přenesená",J144,0)</f>
        <v>0</v>
      </c>
      <c r="BI144" s="240">
        <f>IF(N144="nulová",J144,0)</f>
        <v>0</v>
      </c>
      <c r="BJ144" s="17" t="s">
        <v>83</v>
      </c>
      <c r="BK144" s="240">
        <f>ROUND(I144*H144,2)</f>
        <v>0</v>
      </c>
      <c r="BL144" s="17" t="s">
        <v>356</v>
      </c>
      <c r="BM144" s="239" t="s">
        <v>536</v>
      </c>
    </row>
    <row r="145" s="2" customFormat="1" ht="24.15" customHeight="1">
      <c r="A145" s="38"/>
      <c r="B145" s="39"/>
      <c r="C145" s="228" t="s">
        <v>450</v>
      </c>
      <c r="D145" s="228" t="s">
        <v>351</v>
      </c>
      <c r="E145" s="229" t="s">
        <v>2250</v>
      </c>
      <c r="F145" s="230" t="s">
        <v>2251</v>
      </c>
      <c r="G145" s="231" t="s">
        <v>2249</v>
      </c>
      <c r="H145" s="232">
        <v>10</v>
      </c>
      <c r="I145" s="233"/>
      <c r="J145" s="234">
        <f>ROUND(I145*H145,2)</f>
        <v>0</v>
      </c>
      <c r="K145" s="230" t="s">
        <v>1</v>
      </c>
      <c r="L145" s="44"/>
      <c r="M145" s="235" t="s">
        <v>1</v>
      </c>
      <c r="N145" s="236" t="s">
        <v>41</v>
      </c>
      <c r="O145" s="91"/>
      <c r="P145" s="237">
        <f>O145*H145</f>
        <v>0</v>
      </c>
      <c r="Q145" s="237">
        <v>3.2999999999999998</v>
      </c>
      <c r="R145" s="237">
        <f>Q145*H145</f>
        <v>33</v>
      </c>
      <c r="S145" s="237">
        <v>0</v>
      </c>
      <c r="T145" s="238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39" t="s">
        <v>356</v>
      </c>
      <c r="AT145" s="239" t="s">
        <v>351</v>
      </c>
      <c r="AU145" s="239" t="s">
        <v>83</v>
      </c>
      <c r="AY145" s="17" t="s">
        <v>349</v>
      </c>
      <c r="BE145" s="240">
        <f>IF(N145="základní",J145,0)</f>
        <v>0</v>
      </c>
      <c r="BF145" s="240">
        <f>IF(N145="snížená",J145,0)</f>
        <v>0</v>
      </c>
      <c r="BG145" s="240">
        <f>IF(N145="zákl. přenesená",J145,0)</f>
        <v>0</v>
      </c>
      <c r="BH145" s="240">
        <f>IF(N145="sníž. přenesená",J145,0)</f>
        <v>0</v>
      </c>
      <c r="BI145" s="240">
        <f>IF(N145="nulová",J145,0)</f>
        <v>0</v>
      </c>
      <c r="BJ145" s="17" t="s">
        <v>83</v>
      </c>
      <c r="BK145" s="240">
        <f>ROUND(I145*H145,2)</f>
        <v>0</v>
      </c>
      <c r="BL145" s="17" t="s">
        <v>356</v>
      </c>
      <c r="BM145" s="239" t="s">
        <v>548</v>
      </c>
    </row>
    <row r="146" s="2" customFormat="1" ht="24.15" customHeight="1">
      <c r="A146" s="38"/>
      <c r="B146" s="39"/>
      <c r="C146" s="228" t="s">
        <v>153</v>
      </c>
      <c r="D146" s="228" t="s">
        <v>351</v>
      </c>
      <c r="E146" s="229" t="s">
        <v>2252</v>
      </c>
      <c r="F146" s="230" t="s">
        <v>2253</v>
      </c>
      <c r="G146" s="231" t="s">
        <v>2249</v>
      </c>
      <c r="H146" s="232">
        <v>10</v>
      </c>
      <c r="I146" s="233"/>
      <c r="J146" s="234">
        <f>ROUND(I146*H146,2)</f>
        <v>0</v>
      </c>
      <c r="K146" s="230" t="s">
        <v>1</v>
      </c>
      <c r="L146" s="44"/>
      <c r="M146" s="235" t="s">
        <v>1</v>
      </c>
      <c r="N146" s="236" t="s">
        <v>41</v>
      </c>
      <c r="O146" s="91"/>
      <c r="P146" s="237">
        <f>O146*H146</f>
        <v>0</v>
      </c>
      <c r="Q146" s="237">
        <v>3.2999999999999998</v>
      </c>
      <c r="R146" s="237">
        <f>Q146*H146</f>
        <v>33</v>
      </c>
      <c r="S146" s="237">
        <v>0</v>
      </c>
      <c r="T146" s="238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39" t="s">
        <v>356</v>
      </c>
      <c r="AT146" s="239" t="s">
        <v>351</v>
      </c>
      <c r="AU146" s="239" t="s">
        <v>83</v>
      </c>
      <c r="AY146" s="17" t="s">
        <v>349</v>
      </c>
      <c r="BE146" s="240">
        <f>IF(N146="základní",J146,0)</f>
        <v>0</v>
      </c>
      <c r="BF146" s="240">
        <f>IF(N146="snížená",J146,0)</f>
        <v>0</v>
      </c>
      <c r="BG146" s="240">
        <f>IF(N146="zákl. přenesená",J146,0)</f>
        <v>0</v>
      </c>
      <c r="BH146" s="240">
        <f>IF(N146="sníž. přenesená",J146,0)</f>
        <v>0</v>
      </c>
      <c r="BI146" s="240">
        <f>IF(N146="nulová",J146,0)</f>
        <v>0</v>
      </c>
      <c r="BJ146" s="17" t="s">
        <v>83</v>
      </c>
      <c r="BK146" s="240">
        <f>ROUND(I146*H146,2)</f>
        <v>0</v>
      </c>
      <c r="BL146" s="17" t="s">
        <v>356</v>
      </c>
      <c r="BM146" s="239" t="s">
        <v>558</v>
      </c>
    </row>
    <row r="147" s="2" customFormat="1" ht="24.15" customHeight="1">
      <c r="A147" s="38"/>
      <c r="B147" s="39"/>
      <c r="C147" s="228" t="s">
        <v>462</v>
      </c>
      <c r="D147" s="228" t="s">
        <v>351</v>
      </c>
      <c r="E147" s="229" t="s">
        <v>2254</v>
      </c>
      <c r="F147" s="230" t="s">
        <v>2255</v>
      </c>
      <c r="G147" s="231" t="s">
        <v>2249</v>
      </c>
      <c r="H147" s="232">
        <v>3</v>
      </c>
      <c r="I147" s="233"/>
      <c r="J147" s="234">
        <f>ROUND(I147*H147,2)</f>
        <v>0</v>
      </c>
      <c r="K147" s="230" t="s">
        <v>1</v>
      </c>
      <c r="L147" s="44"/>
      <c r="M147" s="235" t="s">
        <v>1</v>
      </c>
      <c r="N147" s="236" t="s">
        <v>41</v>
      </c>
      <c r="O147" s="91"/>
      <c r="P147" s="237">
        <f>O147*H147</f>
        <v>0</v>
      </c>
      <c r="Q147" s="237">
        <v>3.3999999999999999</v>
      </c>
      <c r="R147" s="237">
        <f>Q147*H147</f>
        <v>10.199999999999999</v>
      </c>
      <c r="S147" s="237">
        <v>0</v>
      </c>
      <c r="T147" s="238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239" t="s">
        <v>356</v>
      </c>
      <c r="AT147" s="239" t="s">
        <v>351</v>
      </c>
      <c r="AU147" s="239" t="s">
        <v>83</v>
      </c>
      <c r="AY147" s="17" t="s">
        <v>349</v>
      </c>
      <c r="BE147" s="240">
        <f>IF(N147="základní",J147,0)</f>
        <v>0</v>
      </c>
      <c r="BF147" s="240">
        <f>IF(N147="snížená",J147,0)</f>
        <v>0</v>
      </c>
      <c r="BG147" s="240">
        <f>IF(N147="zákl. přenesená",J147,0)</f>
        <v>0</v>
      </c>
      <c r="BH147" s="240">
        <f>IF(N147="sníž. přenesená",J147,0)</f>
        <v>0</v>
      </c>
      <c r="BI147" s="240">
        <f>IF(N147="nulová",J147,0)</f>
        <v>0</v>
      </c>
      <c r="BJ147" s="17" t="s">
        <v>83</v>
      </c>
      <c r="BK147" s="240">
        <f>ROUND(I147*H147,2)</f>
        <v>0</v>
      </c>
      <c r="BL147" s="17" t="s">
        <v>356</v>
      </c>
      <c r="BM147" s="239" t="s">
        <v>567</v>
      </c>
    </row>
    <row r="148" s="2" customFormat="1" ht="33" customHeight="1">
      <c r="A148" s="38"/>
      <c r="B148" s="39"/>
      <c r="C148" s="228" t="s">
        <v>7</v>
      </c>
      <c r="D148" s="228" t="s">
        <v>351</v>
      </c>
      <c r="E148" s="229" t="s">
        <v>2256</v>
      </c>
      <c r="F148" s="230" t="s">
        <v>2257</v>
      </c>
      <c r="G148" s="231" t="s">
        <v>2249</v>
      </c>
      <c r="H148" s="232">
        <v>15</v>
      </c>
      <c r="I148" s="233"/>
      <c r="J148" s="234">
        <f>ROUND(I148*H148,2)</f>
        <v>0</v>
      </c>
      <c r="K148" s="230" t="s">
        <v>1</v>
      </c>
      <c r="L148" s="44"/>
      <c r="M148" s="235" t="s">
        <v>1</v>
      </c>
      <c r="N148" s="236" t="s">
        <v>41</v>
      </c>
      <c r="O148" s="91"/>
      <c r="P148" s="237">
        <f>O148*H148</f>
        <v>0</v>
      </c>
      <c r="Q148" s="237">
        <v>10</v>
      </c>
      <c r="R148" s="237">
        <f>Q148*H148</f>
        <v>150</v>
      </c>
      <c r="S148" s="237">
        <v>0</v>
      </c>
      <c r="T148" s="238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39" t="s">
        <v>356</v>
      </c>
      <c r="AT148" s="239" t="s">
        <v>351</v>
      </c>
      <c r="AU148" s="239" t="s">
        <v>83</v>
      </c>
      <c r="AY148" s="17" t="s">
        <v>349</v>
      </c>
      <c r="BE148" s="240">
        <f>IF(N148="základní",J148,0)</f>
        <v>0</v>
      </c>
      <c r="BF148" s="240">
        <f>IF(N148="snížená",J148,0)</f>
        <v>0</v>
      </c>
      <c r="BG148" s="240">
        <f>IF(N148="zákl. přenesená",J148,0)</f>
        <v>0</v>
      </c>
      <c r="BH148" s="240">
        <f>IF(N148="sníž. přenesená",J148,0)</f>
        <v>0</v>
      </c>
      <c r="BI148" s="240">
        <f>IF(N148="nulová",J148,0)</f>
        <v>0</v>
      </c>
      <c r="BJ148" s="17" t="s">
        <v>83</v>
      </c>
      <c r="BK148" s="240">
        <f>ROUND(I148*H148,2)</f>
        <v>0</v>
      </c>
      <c r="BL148" s="17" t="s">
        <v>356</v>
      </c>
      <c r="BM148" s="239" t="s">
        <v>576</v>
      </c>
    </row>
    <row r="149" s="12" customFormat="1" ht="25.92" customHeight="1">
      <c r="A149" s="12"/>
      <c r="B149" s="212"/>
      <c r="C149" s="213"/>
      <c r="D149" s="214" t="s">
        <v>75</v>
      </c>
      <c r="E149" s="215" t="s">
        <v>2035</v>
      </c>
      <c r="F149" s="215" t="s">
        <v>2258</v>
      </c>
      <c r="G149" s="213"/>
      <c r="H149" s="213"/>
      <c r="I149" s="216"/>
      <c r="J149" s="217">
        <f>BK149</f>
        <v>0</v>
      </c>
      <c r="K149" s="213"/>
      <c r="L149" s="218"/>
      <c r="M149" s="219"/>
      <c r="N149" s="220"/>
      <c r="O149" s="220"/>
      <c r="P149" s="221">
        <f>SUM(P150:P153)</f>
        <v>0</v>
      </c>
      <c r="Q149" s="220"/>
      <c r="R149" s="221">
        <f>SUM(R150:R153)</f>
        <v>12.199999999999999</v>
      </c>
      <c r="S149" s="220"/>
      <c r="T149" s="222">
        <f>SUM(T150:T153)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3" t="s">
        <v>83</v>
      </c>
      <c r="AT149" s="224" t="s">
        <v>75</v>
      </c>
      <c r="AU149" s="224" t="s">
        <v>76</v>
      </c>
      <c r="AY149" s="223" t="s">
        <v>349</v>
      </c>
      <c r="BK149" s="225">
        <f>SUM(BK150:BK153)</f>
        <v>0</v>
      </c>
    </row>
    <row r="150" s="2" customFormat="1" ht="21.75" customHeight="1">
      <c r="A150" s="38"/>
      <c r="B150" s="39"/>
      <c r="C150" s="228" t="s">
        <v>474</v>
      </c>
      <c r="D150" s="228" t="s">
        <v>351</v>
      </c>
      <c r="E150" s="229" t="s">
        <v>2218</v>
      </c>
      <c r="F150" s="230" t="s">
        <v>2219</v>
      </c>
      <c r="G150" s="231" t="s">
        <v>1931</v>
      </c>
      <c r="H150" s="232">
        <v>2</v>
      </c>
      <c r="I150" s="233"/>
      <c r="J150" s="234">
        <f>ROUND(I150*H150,2)</f>
        <v>0</v>
      </c>
      <c r="K150" s="230" t="s">
        <v>1</v>
      </c>
      <c r="L150" s="44"/>
      <c r="M150" s="235" t="s">
        <v>1</v>
      </c>
      <c r="N150" s="236" t="s">
        <v>41</v>
      </c>
      <c r="O150" s="91"/>
      <c r="P150" s="237">
        <f>O150*H150</f>
        <v>0</v>
      </c>
      <c r="Q150" s="237">
        <v>2</v>
      </c>
      <c r="R150" s="237">
        <f>Q150*H150</f>
        <v>4</v>
      </c>
      <c r="S150" s="237">
        <v>0</v>
      </c>
      <c r="T150" s="238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239" t="s">
        <v>356</v>
      </c>
      <c r="AT150" s="239" t="s">
        <v>351</v>
      </c>
      <c r="AU150" s="239" t="s">
        <v>83</v>
      </c>
      <c r="AY150" s="17" t="s">
        <v>349</v>
      </c>
      <c r="BE150" s="240">
        <f>IF(N150="základní",J150,0)</f>
        <v>0</v>
      </c>
      <c r="BF150" s="240">
        <f>IF(N150="snížená",J150,0)</f>
        <v>0</v>
      </c>
      <c r="BG150" s="240">
        <f>IF(N150="zákl. přenesená",J150,0)</f>
        <v>0</v>
      </c>
      <c r="BH150" s="240">
        <f>IF(N150="sníž. přenesená",J150,0)</f>
        <v>0</v>
      </c>
      <c r="BI150" s="240">
        <f>IF(N150="nulová",J150,0)</f>
        <v>0</v>
      </c>
      <c r="BJ150" s="17" t="s">
        <v>83</v>
      </c>
      <c r="BK150" s="240">
        <f>ROUND(I150*H150,2)</f>
        <v>0</v>
      </c>
      <c r="BL150" s="17" t="s">
        <v>356</v>
      </c>
      <c r="BM150" s="239" t="s">
        <v>588</v>
      </c>
    </row>
    <row r="151" s="2" customFormat="1">
      <c r="A151" s="38"/>
      <c r="B151" s="39"/>
      <c r="C151" s="40"/>
      <c r="D151" s="243" t="s">
        <v>2220</v>
      </c>
      <c r="E151" s="40"/>
      <c r="F151" s="291" t="s">
        <v>2221</v>
      </c>
      <c r="G151" s="40"/>
      <c r="H151" s="40"/>
      <c r="I151" s="292"/>
      <c r="J151" s="40"/>
      <c r="K151" s="40"/>
      <c r="L151" s="44"/>
      <c r="M151" s="293"/>
      <c r="N151" s="294"/>
      <c r="O151" s="91"/>
      <c r="P151" s="91"/>
      <c r="Q151" s="91"/>
      <c r="R151" s="91"/>
      <c r="S151" s="91"/>
      <c r="T151" s="92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T151" s="17" t="s">
        <v>2220</v>
      </c>
      <c r="AU151" s="17" t="s">
        <v>83</v>
      </c>
    </row>
    <row r="152" s="2" customFormat="1" ht="16.5" customHeight="1">
      <c r="A152" s="38"/>
      <c r="B152" s="39"/>
      <c r="C152" s="228" t="s">
        <v>482</v>
      </c>
      <c r="D152" s="228" t="s">
        <v>351</v>
      </c>
      <c r="E152" s="229" t="s">
        <v>2234</v>
      </c>
      <c r="F152" s="230" t="s">
        <v>2235</v>
      </c>
      <c r="G152" s="231" t="s">
        <v>1931</v>
      </c>
      <c r="H152" s="232">
        <v>2</v>
      </c>
      <c r="I152" s="233"/>
      <c r="J152" s="234">
        <f>ROUND(I152*H152,2)</f>
        <v>0</v>
      </c>
      <c r="K152" s="230" t="s">
        <v>1</v>
      </c>
      <c r="L152" s="44"/>
      <c r="M152" s="235" t="s">
        <v>1</v>
      </c>
      <c r="N152" s="236" t="s">
        <v>41</v>
      </c>
      <c r="O152" s="91"/>
      <c r="P152" s="237">
        <f>O152*H152</f>
        <v>0</v>
      </c>
      <c r="Q152" s="237">
        <v>3</v>
      </c>
      <c r="R152" s="237">
        <f>Q152*H152</f>
        <v>6</v>
      </c>
      <c r="S152" s="237">
        <v>0</v>
      </c>
      <c r="T152" s="238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39" t="s">
        <v>356</v>
      </c>
      <c r="AT152" s="239" t="s">
        <v>351</v>
      </c>
      <c r="AU152" s="239" t="s">
        <v>83</v>
      </c>
      <c r="AY152" s="17" t="s">
        <v>349</v>
      </c>
      <c r="BE152" s="240">
        <f>IF(N152="základní",J152,0)</f>
        <v>0</v>
      </c>
      <c r="BF152" s="240">
        <f>IF(N152="snížená",J152,0)</f>
        <v>0</v>
      </c>
      <c r="BG152" s="240">
        <f>IF(N152="zákl. přenesená",J152,0)</f>
        <v>0</v>
      </c>
      <c r="BH152" s="240">
        <f>IF(N152="sníž. přenesená",J152,0)</f>
        <v>0</v>
      </c>
      <c r="BI152" s="240">
        <f>IF(N152="nulová",J152,0)</f>
        <v>0</v>
      </c>
      <c r="BJ152" s="17" t="s">
        <v>83</v>
      </c>
      <c r="BK152" s="240">
        <f>ROUND(I152*H152,2)</f>
        <v>0</v>
      </c>
      <c r="BL152" s="17" t="s">
        <v>356</v>
      </c>
      <c r="BM152" s="239" t="s">
        <v>596</v>
      </c>
    </row>
    <row r="153" s="2" customFormat="1" ht="24.15" customHeight="1">
      <c r="A153" s="38"/>
      <c r="B153" s="39"/>
      <c r="C153" s="228" t="s">
        <v>487</v>
      </c>
      <c r="D153" s="228" t="s">
        <v>351</v>
      </c>
      <c r="E153" s="229" t="s">
        <v>2259</v>
      </c>
      <c r="F153" s="230" t="s">
        <v>2260</v>
      </c>
      <c r="G153" s="231" t="s">
        <v>2249</v>
      </c>
      <c r="H153" s="232">
        <v>2</v>
      </c>
      <c r="I153" s="233"/>
      <c r="J153" s="234">
        <f>ROUND(I153*H153,2)</f>
        <v>0</v>
      </c>
      <c r="K153" s="230" t="s">
        <v>1</v>
      </c>
      <c r="L153" s="44"/>
      <c r="M153" s="235" t="s">
        <v>1</v>
      </c>
      <c r="N153" s="236" t="s">
        <v>41</v>
      </c>
      <c r="O153" s="91"/>
      <c r="P153" s="237">
        <f>O153*H153</f>
        <v>0</v>
      </c>
      <c r="Q153" s="237">
        <v>1.1000000000000001</v>
      </c>
      <c r="R153" s="237">
        <f>Q153*H153</f>
        <v>2.2000000000000002</v>
      </c>
      <c r="S153" s="237">
        <v>0</v>
      </c>
      <c r="T153" s="238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239" t="s">
        <v>356</v>
      </c>
      <c r="AT153" s="239" t="s">
        <v>351</v>
      </c>
      <c r="AU153" s="239" t="s">
        <v>83</v>
      </c>
      <c r="AY153" s="17" t="s">
        <v>349</v>
      </c>
      <c r="BE153" s="240">
        <f>IF(N153="základní",J153,0)</f>
        <v>0</v>
      </c>
      <c r="BF153" s="240">
        <f>IF(N153="snížená",J153,0)</f>
        <v>0</v>
      </c>
      <c r="BG153" s="240">
        <f>IF(N153="zákl. přenesená",J153,0)</f>
        <v>0</v>
      </c>
      <c r="BH153" s="240">
        <f>IF(N153="sníž. přenesená",J153,0)</f>
        <v>0</v>
      </c>
      <c r="BI153" s="240">
        <f>IF(N153="nulová",J153,0)</f>
        <v>0</v>
      </c>
      <c r="BJ153" s="17" t="s">
        <v>83</v>
      </c>
      <c r="BK153" s="240">
        <f>ROUND(I153*H153,2)</f>
        <v>0</v>
      </c>
      <c r="BL153" s="17" t="s">
        <v>356</v>
      </c>
      <c r="BM153" s="239" t="s">
        <v>604</v>
      </c>
    </row>
    <row r="154" s="12" customFormat="1" ht="25.92" customHeight="1">
      <c r="A154" s="12"/>
      <c r="B154" s="212"/>
      <c r="C154" s="213"/>
      <c r="D154" s="214" t="s">
        <v>75</v>
      </c>
      <c r="E154" s="215" t="s">
        <v>2047</v>
      </c>
      <c r="F154" s="215" t="s">
        <v>2261</v>
      </c>
      <c r="G154" s="213"/>
      <c r="H154" s="213"/>
      <c r="I154" s="216"/>
      <c r="J154" s="217">
        <f>BK154</f>
        <v>0</v>
      </c>
      <c r="K154" s="213"/>
      <c r="L154" s="218"/>
      <c r="M154" s="219"/>
      <c r="N154" s="220"/>
      <c r="O154" s="220"/>
      <c r="P154" s="221">
        <f>P155</f>
        <v>0</v>
      </c>
      <c r="Q154" s="220"/>
      <c r="R154" s="221">
        <f>R155</f>
        <v>10</v>
      </c>
      <c r="S154" s="220"/>
      <c r="T154" s="222">
        <f>T155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23" t="s">
        <v>83</v>
      </c>
      <c r="AT154" s="224" t="s">
        <v>75</v>
      </c>
      <c r="AU154" s="224" t="s">
        <v>76</v>
      </c>
      <c r="AY154" s="223" t="s">
        <v>349</v>
      </c>
      <c r="BK154" s="225">
        <f>BK155</f>
        <v>0</v>
      </c>
    </row>
    <row r="155" s="2" customFormat="1" ht="16.5" customHeight="1">
      <c r="A155" s="38"/>
      <c r="B155" s="39"/>
      <c r="C155" s="228" t="s">
        <v>493</v>
      </c>
      <c r="D155" s="228" t="s">
        <v>351</v>
      </c>
      <c r="E155" s="229" t="s">
        <v>2262</v>
      </c>
      <c r="F155" s="230" t="s">
        <v>2263</v>
      </c>
      <c r="G155" s="231" t="s">
        <v>1628</v>
      </c>
      <c r="H155" s="232">
        <v>10</v>
      </c>
      <c r="I155" s="233"/>
      <c r="J155" s="234">
        <f>ROUND(I155*H155,2)</f>
        <v>0</v>
      </c>
      <c r="K155" s="230" t="s">
        <v>1</v>
      </c>
      <c r="L155" s="44"/>
      <c r="M155" s="235" t="s">
        <v>1</v>
      </c>
      <c r="N155" s="236" t="s">
        <v>41</v>
      </c>
      <c r="O155" s="91"/>
      <c r="P155" s="237">
        <f>O155*H155</f>
        <v>0</v>
      </c>
      <c r="Q155" s="237">
        <v>1</v>
      </c>
      <c r="R155" s="237">
        <f>Q155*H155</f>
        <v>10</v>
      </c>
      <c r="S155" s="237">
        <v>0</v>
      </c>
      <c r="T155" s="238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39" t="s">
        <v>356</v>
      </c>
      <c r="AT155" s="239" t="s">
        <v>351</v>
      </c>
      <c r="AU155" s="239" t="s">
        <v>83</v>
      </c>
      <c r="AY155" s="17" t="s">
        <v>349</v>
      </c>
      <c r="BE155" s="240">
        <f>IF(N155="základní",J155,0)</f>
        <v>0</v>
      </c>
      <c r="BF155" s="240">
        <f>IF(N155="snížená",J155,0)</f>
        <v>0</v>
      </c>
      <c r="BG155" s="240">
        <f>IF(N155="zákl. přenesená",J155,0)</f>
        <v>0</v>
      </c>
      <c r="BH155" s="240">
        <f>IF(N155="sníž. přenesená",J155,0)</f>
        <v>0</v>
      </c>
      <c r="BI155" s="240">
        <f>IF(N155="nulová",J155,0)</f>
        <v>0</v>
      </c>
      <c r="BJ155" s="17" t="s">
        <v>83</v>
      </c>
      <c r="BK155" s="240">
        <f>ROUND(I155*H155,2)</f>
        <v>0</v>
      </c>
      <c r="BL155" s="17" t="s">
        <v>356</v>
      </c>
      <c r="BM155" s="239" t="s">
        <v>615</v>
      </c>
    </row>
    <row r="156" s="12" customFormat="1" ht="25.92" customHeight="1">
      <c r="A156" s="12"/>
      <c r="B156" s="212"/>
      <c r="C156" s="213"/>
      <c r="D156" s="214" t="s">
        <v>75</v>
      </c>
      <c r="E156" s="215" t="s">
        <v>2059</v>
      </c>
      <c r="F156" s="215" t="s">
        <v>2264</v>
      </c>
      <c r="G156" s="213"/>
      <c r="H156" s="213"/>
      <c r="I156" s="216"/>
      <c r="J156" s="217">
        <f>BK156</f>
        <v>0</v>
      </c>
      <c r="K156" s="213"/>
      <c r="L156" s="218"/>
      <c r="M156" s="219"/>
      <c r="N156" s="220"/>
      <c r="O156" s="220"/>
      <c r="P156" s="221">
        <f>SUM(P157:P158)</f>
        <v>0</v>
      </c>
      <c r="Q156" s="220"/>
      <c r="R156" s="221">
        <f>SUM(R157:R158)</f>
        <v>0</v>
      </c>
      <c r="S156" s="220"/>
      <c r="T156" s="222">
        <f>SUM(T157:T158)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23" t="s">
        <v>83</v>
      </c>
      <c r="AT156" s="224" t="s">
        <v>75</v>
      </c>
      <c r="AU156" s="224" t="s">
        <v>76</v>
      </c>
      <c r="AY156" s="223" t="s">
        <v>349</v>
      </c>
      <c r="BK156" s="225">
        <f>SUM(BK157:BK158)</f>
        <v>0</v>
      </c>
    </row>
    <row r="157" s="2" customFormat="1" ht="16.5" customHeight="1">
      <c r="A157" s="38"/>
      <c r="B157" s="39"/>
      <c r="C157" s="228" t="s">
        <v>499</v>
      </c>
      <c r="D157" s="228" t="s">
        <v>351</v>
      </c>
      <c r="E157" s="229" t="s">
        <v>2265</v>
      </c>
      <c r="F157" s="230" t="s">
        <v>2266</v>
      </c>
      <c r="G157" s="231" t="s">
        <v>1628</v>
      </c>
      <c r="H157" s="232">
        <v>509.80000000000001</v>
      </c>
      <c r="I157" s="233"/>
      <c r="J157" s="234">
        <f>ROUND(I157*H157,2)</f>
        <v>0</v>
      </c>
      <c r="K157" s="230" t="s">
        <v>1</v>
      </c>
      <c r="L157" s="44"/>
      <c r="M157" s="235" t="s">
        <v>1</v>
      </c>
      <c r="N157" s="236" t="s">
        <v>41</v>
      </c>
      <c r="O157" s="91"/>
      <c r="P157" s="237">
        <f>O157*H157</f>
        <v>0</v>
      </c>
      <c r="Q157" s="237">
        <v>0</v>
      </c>
      <c r="R157" s="237">
        <f>Q157*H157</f>
        <v>0</v>
      </c>
      <c r="S157" s="237">
        <v>0</v>
      </c>
      <c r="T157" s="238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39" t="s">
        <v>356</v>
      </c>
      <c r="AT157" s="239" t="s">
        <v>351</v>
      </c>
      <c r="AU157" s="239" t="s">
        <v>83</v>
      </c>
      <c r="AY157" s="17" t="s">
        <v>349</v>
      </c>
      <c r="BE157" s="240">
        <f>IF(N157="základní",J157,0)</f>
        <v>0</v>
      </c>
      <c r="BF157" s="240">
        <f>IF(N157="snížená",J157,0)</f>
        <v>0</v>
      </c>
      <c r="BG157" s="240">
        <f>IF(N157="zákl. přenesená",J157,0)</f>
        <v>0</v>
      </c>
      <c r="BH157" s="240">
        <f>IF(N157="sníž. přenesená",J157,0)</f>
        <v>0</v>
      </c>
      <c r="BI157" s="240">
        <f>IF(N157="nulová",J157,0)</f>
        <v>0</v>
      </c>
      <c r="BJ157" s="17" t="s">
        <v>83</v>
      </c>
      <c r="BK157" s="240">
        <f>ROUND(I157*H157,2)</f>
        <v>0</v>
      </c>
      <c r="BL157" s="17" t="s">
        <v>356</v>
      </c>
      <c r="BM157" s="239" t="s">
        <v>628</v>
      </c>
    </row>
    <row r="158" s="2" customFormat="1" ht="21.75" customHeight="1">
      <c r="A158" s="38"/>
      <c r="B158" s="39"/>
      <c r="C158" s="228" t="s">
        <v>259</v>
      </c>
      <c r="D158" s="228" t="s">
        <v>351</v>
      </c>
      <c r="E158" s="229" t="s">
        <v>2267</v>
      </c>
      <c r="F158" s="230" t="s">
        <v>2268</v>
      </c>
      <c r="G158" s="231" t="s">
        <v>1192</v>
      </c>
      <c r="H158" s="232">
        <v>1</v>
      </c>
      <c r="I158" s="233"/>
      <c r="J158" s="234">
        <f>ROUND(I158*H158,2)</f>
        <v>0</v>
      </c>
      <c r="K158" s="230" t="s">
        <v>1</v>
      </c>
      <c r="L158" s="44"/>
      <c r="M158" s="235" t="s">
        <v>1</v>
      </c>
      <c r="N158" s="236" t="s">
        <v>41</v>
      </c>
      <c r="O158" s="91"/>
      <c r="P158" s="237">
        <f>O158*H158</f>
        <v>0</v>
      </c>
      <c r="Q158" s="237">
        <v>0</v>
      </c>
      <c r="R158" s="237">
        <f>Q158*H158</f>
        <v>0</v>
      </c>
      <c r="S158" s="237">
        <v>0</v>
      </c>
      <c r="T158" s="238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39" t="s">
        <v>356</v>
      </c>
      <c r="AT158" s="239" t="s">
        <v>351</v>
      </c>
      <c r="AU158" s="239" t="s">
        <v>83</v>
      </c>
      <c r="AY158" s="17" t="s">
        <v>349</v>
      </c>
      <c r="BE158" s="240">
        <f>IF(N158="základní",J158,0)</f>
        <v>0</v>
      </c>
      <c r="BF158" s="240">
        <f>IF(N158="snížená",J158,0)</f>
        <v>0</v>
      </c>
      <c r="BG158" s="240">
        <f>IF(N158="zákl. přenesená",J158,0)</f>
        <v>0</v>
      </c>
      <c r="BH158" s="240">
        <f>IF(N158="sníž. přenesená",J158,0)</f>
        <v>0</v>
      </c>
      <c r="BI158" s="240">
        <f>IF(N158="nulová",J158,0)</f>
        <v>0</v>
      </c>
      <c r="BJ158" s="17" t="s">
        <v>83</v>
      </c>
      <c r="BK158" s="240">
        <f>ROUND(I158*H158,2)</f>
        <v>0</v>
      </c>
      <c r="BL158" s="17" t="s">
        <v>356</v>
      </c>
      <c r="BM158" s="239" t="s">
        <v>637</v>
      </c>
    </row>
    <row r="159" s="12" customFormat="1" ht="25.92" customHeight="1">
      <c r="A159" s="12"/>
      <c r="B159" s="212"/>
      <c r="C159" s="213"/>
      <c r="D159" s="214" t="s">
        <v>75</v>
      </c>
      <c r="E159" s="215" t="s">
        <v>2101</v>
      </c>
      <c r="F159" s="215" t="s">
        <v>2269</v>
      </c>
      <c r="G159" s="213"/>
      <c r="H159" s="213"/>
      <c r="I159" s="216"/>
      <c r="J159" s="217">
        <f>BK159</f>
        <v>0</v>
      </c>
      <c r="K159" s="213"/>
      <c r="L159" s="218"/>
      <c r="M159" s="219"/>
      <c r="N159" s="220"/>
      <c r="O159" s="220"/>
      <c r="P159" s="221">
        <f>SUM(P160:P164)</f>
        <v>0</v>
      </c>
      <c r="Q159" s="220"/>
      <c r="R159" s="221">
        <f>SUM(R160:R164)</f>
        <v>0</v>
      </c>
      <c r="S159" s="220"/>
      <c r="T159" s="222">
        <f>SUM(T160:T164)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223" t="s">
        <v>83</v>
      </c>
      <c r="AT159" s="224" t="s">
        <v>75</v>
      </c>
      <c r="AU159" s="224" t="s">
        <v>76</v>
      </c>
      <c r="AY159" s="223" t="s">
        <v>349</v>
      </c>
      <c r="BK159" s="225">
        <f>SUM(BK160:BK164)</f>
        <v>0</v>
      </c>
    </row>
    <row r="160" s="2" customFormat="1" ht="16.5" customHeight="1">
      <c r="A160" s="38"/>
      <c r="B160" s="39"/>
      <c r="C160" s="228" t="s">
        <v>508</v>
      </c>
      <c r="D160" s="228" t="s">
        <v>351</v>
      </c>
      <c r="E160" s="229" t="s">
        <v>2270</v>
      </c>
      <c r="F160" s="230" t="s">
        <v>2271</v>
      </c>
      <c r="G160" s="231" t="s">
        <v>1192</v>
      </c>
      <c r="H160" s="232">
        <v>1</v>
      </c>
      <c r="I160" s="233"/>
      <c r="J160" s="234">
        <f>ROUND(I160*H160,2)</f>
        <v>0</v>
      </c>
      <c r="K160" s="230" t="s">
        <v>1</v>
      </c>
      <c r="L160" s="44"/>
      <c r="M160" s="235" t="s">
        <v>1</v>
      </c>
      <c r="N160" s="236" t="s">
        <v>41</v>
      </c>
      <c r="O160" s="91"/>
      <c r="P160" s="237">
        <f>O160*H160</f>
        <v>0</v>
      </c>
      <c r="Q160" s="237">
        <v>0</v>
      </c>
      <c r="R160" s="237">
        <f>Q160*H160</f>
        <v>0</v>
      </c>
      <c r="S160" s="237">
        <v>0</v>
      </c>
      <c r="T160" s="238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39" t="s">
        <v>356</v>
      </c>
      <c r="AT160" s="239" t="s">
        <v>351</v>
      </c>
      <c r="AU160" s="239" t="s">
        <v>83</v>
      </c>
      <c r="AY160" s="17" t="s">
        <v>349</v>
      </c>
      <c r="BE160" s="240">
        <f>IF(N160="základní",J160,0)</f>
        <v>0</v>
      </c>
      <c r="BF160" s="240">
        <f>IF(N160="snížená",J160,0)</f>
        <v>0</v>
      </c>
      <c r="BG160" s="240">
        <f>IF(N160="zákl. přenesená",J160,0)</f>
        <v>0</v>
      </c>
      <c r="BH160" s="240">
        <f>IF(N160="sníž. přenesená",J160,0)</f>
        <v>0</v>
      </c>
      <c r="BI160" s="240">
        <f>IF(N160="nulová",J160,0)</f>
        <v>0</v>
      </c>
      <c r="BJ160" s="17" t="s">
        <v>83</v>
      </c>
      <c r="BK160" s="240">
        <f>ROUND(I160*H160,2)</f>
        <v>0</v>
      </c>
      <c r="BL160" s="17" t="s">
        <v>356</v>
      </c>
      <c r="BM160" s="239" t="s">
        <v>648</v>
      </c>
    </row>
    <row r="161" s="2" customFormat="1" ht="16.5" customHeight="1">
      <c r="A161" s="38"/>
      <c r="B161" s="39"/>
      <c r="C161" s="228" t="s">
        <v>512</v>
      </c>
      <c r="D161" s="228" t="s">
        <v>351</v>
      </c>
      <c r="E161" s="229" t="s">
        <v>2272</v>
      </c>
      <c r="F161" s="230" t="s">
        <v>2273</v>
      </c>
      <c r="G161" s="231" t="s">
        <v>1192</v>
      </c>
      <c r="H161" s="232">
        <v>1</v>
      </c>
      <c r="I161" s="233"/>
      <c r="J161" s="234">
        <f>ROUND(I161*H161,2)</f>
        <v>0</v>
      </c>
      <c r="K161" s="230" t="s">
        <v>1</v>
      </c>
      <c r="L161" s="44"/>
      <c r="M161" s="235" t="s">
        <v>1</v>
      </c>
      <c r="N161" s="236" t="s">
        <v>41</v>
      </c>
      <c r="O161" s="91"/>
      <c r="P161" s="237">
        <f>O161*H161</f>
        <v>0</v>
      </c>
      <c r="Q161" s="237">
        <v>0</v>
      </c>
      <c r="R161" s="237">
        <f>Q161*H161</f>
        <v>0</v>
      </c>
      <c r="S161" s="237">
        <v>0</v>
      </c>
      <c r="T161" s="238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39" t="s">
        <v>356</v>
      </c>
      <c r="AT161" s="239" t="s">
        <v>351</v>
      </c>
      <c r="AU161" s="239" t="s">
        <v>83</v>
      </c>
      <c r="AY161" s="17" t="s">
        <v>349</v>
      </c>
      <c r="BE161" s="240">
        <f>IF(N161="základní",J161,0)</f>
        <v>0</v>
      </c>
      <c r="BF161" s="240">
        <f>IF(N161="snížená",J161,0)</f>
        <v>0</v>
      </c>
      <c r="BG161" s="240">
        <f>IF(N161="zákl. přenesená",J161,0)</f>
        <v>0</v>
      </c>
      <c r="BH161" s="240">
        <f>IF(N161="sníž. přenesená",J161,0)</f>
        <v>0</v>
      </c>
      <c r="BI161" s="240">
        <f>IF(N161="nulová",J161,0)</f>
        <v>0</v>
      </c>
      <c r="BJ161" s="17" t="s">
        <v>83</v>
      </c>
      <c r="BK161" s="240">
        <f>ROUND(I161*H161,2)</f>
        <v>0</v>
      </c>
      <c r="BL161" s="17" t="s">
        <v>356</v>
      </c>
      <c r="BM161" s="239" t="s">
        <v>658</v>
      </c>
    </row>
    <row r="162" s="2" customFormat="1" ht="16.5" customHeight="1">
      <c r="A162" s="38"/>
      <c r="B162" s="39"/>
      <c r="C162" s="228" t="s">
        <v>517</v>
      </c>
      <c r="D162" s="228" t="s">
        <v>351</v>
      </c>
      <c r="E162" s="229" t="s">
        <v>2274</v>
      </c>
      <c r="F162" s="230" t="s">
        <v>2275</v>
      </c>
      <c r="G162" s="231" t="s">
        <v>1192</v>
      </c>
      <c r="H162" s="232">
        <v>1</v>
      </c>
      <c r="I162" s="233"/>
      <c r="J162" s="234">
        <f>ROUND(I162*H162,2)</f>
        <v>0</v>
      </c>
      <c r="K162" s="230" t="s">
        <v>1</v>
      </c>
      <c r="L162" s="44"/>
      <c r="M162" s="235" t="s">
        <v>1</v>
      </c>
      <c r="N162" s="236" t="s">
        <v>41</v>
      </c>
      <c r="O162" s="91"/>
      <c r="P162" s="237">
        <f>O162*H162</f>
        <v>0</v>
      </c>
      <c r="Q162" s="237">
        <v>0</v>
      </c>
      <c r="R162" s="237">
        <f>Q162*H162</f>
        <v>0</v>
      </c>
      <c r="S162" s="237">
        <v>0</v>
      </c>
      <c r="T162" s="238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239" t="s">
        <v>356</v>
      </c>
      <c r="AT162" s="239" t="s">
        <v>351</v>
      </c>
      <c r="AU162" s="239" t="s">
        <v>83</v>
      </c>
      <c r="AY162" s="17" t="s">
        <v>349</v>
      </c>
      <c r="BE162" s="240">
        <f>IF(N162="základní",J162,0)</f>
        <v>0</v>
      </c>
      <c r="BF162" s="240">
        <f>IF(N162="snížená",J162,0)</f>
        <v>0</v>
      </c>
      <c r="BG162" s="240">
        <f>IF(N162="zákl. přenesená",J162,0)</f>
        <v>0</v>
      </c>
      <c r="BH162" s="240">
        <f>IF(N162="sníž. přenesená",J162,0)</f>
        <v>0</v>
      </c>
      <c r="BI162" s="240">
        <f>IF(N162="nulová",J162,0)</f>
        <v>0</v>
      </c>
      <c r="BJ162" s="17" t="s">
        <v>83</v>
      </c>
      <c r="BK162" s="240">
        <f>ROUND(I162*H162,2)</f>
        <v>0</v>
      </c>
      <c r="BL162" s="17" t="s">
        <v>356</v>
      </c>
      <c r="BM162" s="239" t="s">
        <v>670</v>
      </c>
    </row>
    <row r="163" s="2" customFormat="1" ht="16.5" customHeight="1">
      <c r="A163" s="38"/>
      <c r="B163" s="39"/>
      <c r="C163" s="228" t="s">
        <v>521</v>
      </c>
      <c r="D163" s="228" t="s">
        <v>351</v>
      </c>
      <c r="E163" s="229" t="s">
        <v>2276</v>
      </c>
      <c r="F163" s="230" t="s">
        <v>2277</v>
      </c>
      <c r="G163" s="231" t="s">
        <v>1192</v>
      </c>
      <c r="H163" s="232">
        <v>1</v>
      </c>
      <c r="I163" s="233"/>
      <c r="J163" s="234">
        <f>ROUND(I163*H163,2)</f>
        <v>0</v>
      </c>
      <c r="K163" s="230" t="s">
        <v>1</v>
      </c>
      <c r="L163" s="44"/>
      <c r="M163" s="235" t="s">
        <v>1</v>
      </c>
      <c r="N163" s="236" t="s">
        <v>41</v>
      </c>
      <c r="O163" s="91"/>
      <c r="P163" s="237">
        <f>O163*H163</f>
        <v>0</v>
      </c>
      <c r="Q163" s="237">
        <v>0</v>
      </c>
      <c r="R163" s="237">
        <f>Q163*H163</f>
        <v>0</v>
      </c>
      <c r="S163" s="237">
        <v>0</v>
      </c>
      <c r="T163" s="238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39" t="s">
        <v>356</v>
      </c>
      <c r="AT163" s="239" t="s">
        <v>351</v>
      </c>
      <c r="AU163" s="239" t="s">
        <v>83</v>
      </c>
      <c r="AY163" s="17" t="s">
        <v>349</v>
      </c>
      <c r="BE163" s="240">
        <f>IF(N163="základní",J163,0)</f>
        <v>0</v>
      </c>
      <c r="BF163" s="240">
        <f>IF(N163="snížená",J163,0)</f>
        <v>0</v>
      </c>
      <c r="BG163" s="240">
        <f>IF(N163="zákl. přenesená",J163,0)</f>
        <v>0</v>
      </c>
      <c r="BH163" s="240">
        <f>IF(N163="sníž. přenesená",J163,0)</f>
        <v>0</v>
      </c>
      <c r="BI163" s="240">
        <f>IF(N163="nulová",J163,0)</f>
        <v>0</v>
      </c>
      <c r="BJ163" s="17" t="s">
        <v>83</v>
      </c>
      <c r="BK163" s="240">
        <f>ROUND(I163*H163,2)</f>
        <v>0</v>
      </c>
      <c r="BL163" s="17" t="s">
        <v>356</v>
      </c>
      <c r="BM163" s="239" t="s">
        <v>678</v>
      </c>
    </row>
    <row r="164" s="2" customFormat="1" ht="16.5" customHeight="1">
      <c r="A164" s="38"/>
      <c r="B164" s="39"/>
      <c r="C164" s="228" t="s">
        <v>525</v>
      </c>
      <c r="D164" s="228" t="s">
        <v>351</v>
      </c>
      <c r="E164" s="229" t="s">
        <v>2278</v>
      </c>
      <c r="F164" s="230" t="s">
        <v>2279</v>
      </c>
      <c r="G164" s="231" t="s">
        <v>1192</v>
      </c>
      <c r="H164" s="232">
        <v>1</v>
      </c>
      <c r="I164" s="233"/>
      <c r="J164" s="234">
        <f>ROUND(I164*H164,2)</f>
        <v>0</v>
      </c>
      <c r="K164" s="230" t="s">
        <v>1</v>
      </c>
      <c r="L164" s="44"/>
      <c r="M164" s="285" t="s">
        <v>1</v>
      </c>
      <c r="N164" s="286" t="s">
        <v>41</v>
      </c>
      <c r="O164" s="287"/>
      <c r="P164" s="288">
        <f>O164*H164</f>
        <v>0</v>
      </c>
      <c r="Q164" s="288">
        <v>0</v>
      </c>
      <c r="R164" s="288">
        <f>Q164*H164</f>
        <v>0</v>
      </c>
      <c r="S164" s="288">
        <v>0</v>
      </c>
      <c r="T164" s="289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39" t="s">
        <v>356</v>
      </c>
      <c r="AT164" s="239" t="s">
        <v>351</v>
      </c>
      <c r="AU164" s="239" t="s">
        <v>83</v>
      </c>
      <c r="AY164" s="17" t="s">
        <v>349</v>
      </c>
      <c r="BE164" s="240">
        <f>IF(N164="základní",J164,0)</f>
        <v>0</v>
      </c>
      <c r="BF164" s="240">
        <f>IF(N164="snížená",J164,0)</f>
        <v>0</v>
      </c>
      <c r="BG164" s="240">
        <f>IF(N164="zákl. přenesená",J164,0)</f>
        <v>0</v>
      </c>
      <c r="BH164" s="240">
        <f>IF(N164="sníž. přenesená",J164,0)</f>
        <v>0</v>
      </c>
      <c r="BI164" s="240">
        <f>IF(N164="nulová",J164,0)</f>
        <v>0</v>
      </c>
      <c r="BJ164" s="17" t="s">
        <v>83</v>
      </c>
      <c r="BK164" s="240">
        <f>ROUND(I164*H164,2)</f>
        <v>0</v>
      </c>
      <c r="BL164" s="17" t="s">
        <v>356</v>
      </c>
      <c r="BM164" s="239" t="s">
        <v>686</v>
      </c>
    </row>
    <row r="165" s="2" customFormat="1" ht="6.96" customHeight="1">
      <c r="A165" s="38"/>
      <c r="B165" s="66"/>
      <c r="C165" s="67"/>
      <c r="D165" s="67"/>
      <c r="E165" s="67"/>
      <c r="F165" s="67"/>
      <c r="G165" s="67"/>
      <c r="H165" s="67"/>
      <c r="I165" s="67"/>
      <c r="J165" s="67"/>
      <c r="K165" s="67"/>
      <c r="L165" s="44"/>
      <c r="M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</row>
  </sheetData>
  <sheetProtection sheet="1" autoFilter="0" formatColumns="0" formatRows="0" objects="1" scenarios="1" spinCount="100000" saltValue="DspBkvyNdIbyd9ClhBl/+8EL2Gdm9uv16RHT38sd5ozr2W17jIMBYOFDMEHVKfPPU473nd9u0jjdYemsYwG1hA==" hashValue="s+WZfTmAlwXRDTBn4/0CskXDaRUPcbAObaWvS0/nTLbYQl8DLG1SNDzAVP/Ul9X0sw5oFhq+h0qKE78J/Pv6lg==" algorithmName="SHA-512" password="BF44"/>
  <autoFilter ref="C124:K16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99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0"/>
      <c r="AT3" s="17" t="s">
        <v>85</v>
      </c>
    </row>
    <row r="4" s="1" customFormat="1" ht="24.96" customHeight="1">
      <c r="B4" s="20"/>
      <c r="D4" s="149" t="s">
        <v>119</v>
      </c>
      <c r="L4" s="20"/>
      <c r="M4" s="150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51" t="s">
        <v>16</v>
      </c>
      <c r="L6" s="20"/>
    </row>
    <row r="7" s="1" customFormat="1" ht="16.5" customHeight="1">
      <c r="B7" s="20"/>
      <c r="E7" s="152" t="str">
        <f>'Rekapitulace stavby'!K6</f>
        <v>Budova zázemí fotbalového hřiště FK Bospor Bohumín</v>
      </c>
      <c r="F7" s="151"/>
      <c r="G7" s="151"/>
      <c r="H7" s="151"/>
      <c r="L7" s="20"/>
    </row>
    <row r="8" s="1" customFormat="1" ht="12" customHeight="1">
      <c r="B8" s="20"/>
      <c r="D8" s="151" t="s">
        <v>132</v>
      </c>
      <c r="L8" s="20"/>
    </row>
    <row r="9" s="2" customFormat="1" ht="16.5" customHeight="1">
      <c r="A9" s="38"/>
      <c r="B9" s="44"/>
      <c r="C9" s="38"/>
      <c r="D9" s="38"/>
      <c r="E9" s="152" t="s">
        <v>136</v>
      </c>
      <c r="F9" s="38"/>
      <c r="G9" s="38"/>
      <c r="H9" s="38"/>
      <c r="I9" s="38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1" t="s">
        <v>140</v>
      </c>
      <c r="E10" s="38"/>
      <c r="F10" s="38"/>
      <c r="G10" s="38"/>
      <c r="H10" s="38"/>
      <c r="I10" s="38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3" t="s">
        <v>2280</v>
      </c>
      <c r="F11" s="38"/>
      <c r="G11" s="38"/>
      <c r="H11" s="38"/>
      <c r="I11" s="38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1" t="s">
        <v>18</v>
      </c>
      <c r="E13" s="38"/>
      <c r="F13" s="141" t="s">
        <v>1</v>
      </c>
      <c r="G13" s="38"/>
      <c r="H13" s="38"/>
      <c r="I13" s="151" t="s">
        <v>19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1" t="s">
        <v>20</v>
      </c>
      <c r="E14" s="38"/>
      <c r="F14" s="141" t="s">
        <v>21</v>
      </c>
      <c r="G14" s="38"/>
      <c r="H14" s="38"/>
      <c r="I14" s="151" t="s">
        <v>22</v>
      </c>
      <c r="J14" s="154" t="str">
        <f>'Rekapitulace stavby'!AN8</f>
        <v>27. 11. 2025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1" t="s">
        <v>24</v>
      </c>
      <c r="E16" s="38"/>
      <c r="F16" s="38"/>
      <c r="G16" s="38"/>
      <c r="H16" s="38"/>
      <c r="I16" s="151" t="s">
        <v>25</v>
      </c>
      <c r="J16" s="141" t="s">
        <v>1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">
        <v>26</v>
      </c>
      <c r="F17" s="38"/>
      <c r="G17" s="38"/>
      <c r="H17" s="38"/>
      <c r="I17" s="151" t="s">
        <v>27</v>
      </c>
      <c r="J17" s="141" t="s">
        <v>1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1" t="s">
        <v>28</v>
      </c>
      <c r="E19" s="38"/>
      <c r="F19" s="38"/>
      <c r="G19" s="38"/>
      <c r="H19" s="38"/>
      <c r="I19" s="151" t="s">
        <v>25</v>
      </c>
      <c r="J19" s="33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41"/>
      <c r="G20" s="141"/>
      <c r="H20" s="141"/>
      <c r="I20" s="151" t="s">
        <v>27</v>
      </c>
      <c r="J20" s="33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1" t="s">
        <v>30</v>
      </c>
      <c r="E22" s="38"/>
      <c r="F22" s="38"/>
      <c r="G22" s="38"/>
      <c r="H22" s="38"/>
      <c r="I22" s="151" t="s">
        <v>25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31</v>
      </c>
      <c r="F23" s="38"/>
      <c r="G23" s="38"/>
      <c r="H23" s="38"/>
      <c r="I23" s="151" t="s">
        <v>27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1" t="s">
        <v>33</v>
      </c>
      <c r="E25" s="38"/>
      <c r="F25" s="38"/>
      <c r="G25" s="38"/>
      <c r="H25" s="38"/>
      <c r="I25" s="151" t="s">
        <v>25</v>
      </c>
      <c r="J25" s="141" t="s">
        <v>1</v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">
        <v>34</v>
      </c>
      <c r="F26" s="38"/>
      <c r="G26" s="38"/>
      <c r="H26" s="38"/>
      <c r="I26" s="151" t="s">
        <v>27</v>
      </c>
      <c r="J26" s="141" t="s">
        <v>1</v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1" t="s">
        <v>35</v>
      </c>
      <c r="E28" s="38"/>
      <c r="F28" s="38"/>
      <c r="G28" s="38"/>
      <c r="H28" s="38"/>
      <c r="I28" s="38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0"/>
      <c r="E31" s="160"/>
      <c r="F31" s="160"/>
      <c r="G31" s="160"/>
      <c r="H31" s="160"/>
      <c r="I31" s="160"/>
      <c r="J31" s="160"/>
      <c r="K31" s="160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1" t="s">
        <v>36</v>
      </c>
      <c r="E32" s="38"/>
      <c r="F32" s="38"/>
      <c r="G32" s="38"/>
      <c r="H32" s="38"/>
      <c r="I32" s="38"/>
      <c r="J32" s="162">
        <f>ROUND(J128,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0"/>
      <c r="E33" s="160"/>
      <c r="F33" s="160"/>
      <c r="G33" s="160"/>
      <c r="H33" s="160"/>
      <c r="I33" s="160"/>
      <c r="J33" s="160"/>
      <c r="K33" s="160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63" t="s">
        <v>38</v>
      </c>
      <c r="G34" s="38"/>
      <c r="H34" s="38"/>
      <c r="I34" s="163" t="s">
        <v>37</v>
      </c>
      <c r="J34" s="163" t="s">
        <v>39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64" t="s">
        <v>40</v>
      </c>
      <c r="E35" s="151" t="s">
        <v>41</v>
      </c>
      <c r="F35" s="165">
        <f>ROUND((SUM(BE128:BE316)),  2)</f>
        <v>0</v>
      </c>
      <c r="G35" s="38"/>
      <c r="H35" s="38"/>
      <c r="I35" s="166">
        <v>0.20999999999999999</v>
      </c>
      <c r="J35" s="165">
        <f>ROUND(((SUM(BE128:BE316))*I35),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1" t="s">
        <v>42</v>
      </c>
      <c r="F36" s="165">
        <f>ROUND((SUM(BF128:BF316)),  2)</f>
        <v>0</v>
      </c>
      <c r="G36" s="38"/>
      <c r="H36" s="38"/>
      <c r="I36" s="166">
        <v>0.12</v>
      </c>
      <c r="J36" s="165">
        <f>ROUND(((SUM(BF128:BF316))*I36),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1" t="s">
        <v>43</v>
      </c>
      <c r="F37" s="165">
        <f>ROUND((SUM(BG128:BG316)),  2)</f>
        <v>0</v>
      </c>
      <c r="G37" s="38"/>
      <c r="H37" s="38"/>
      <c r="I37" s="166">
        <v>0.20999999999999999</v>
      </c>
      <c r="J37" s="165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1" t="s">
        <v>44</v>
      </c>
      <c r="F38" s="165">
        <f>ROUND((SUM(BH128:BH316)),  2)</f>
        <v>0</v>
      </c>
      <c r="G38" s="38"/>
      <c r="H38" s="38"/>
      <c r="I38" s="166">
        <v>0.12</v>
      </c>
      <c r="J38" s="165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1" t="s">
        <v>45</v>
      </c>
      <c r="F39" s="165">
        <f>ROUND((SUM(BI128:BI316)),  2)</f>
        <v>0</v>
      </c>
      <c r="G39" s="38"/>
      <c r="H39" s="38"/>
      <c r="I39" s="166">
        <v>0</v>
      </c>
      <c r="J39" s="165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38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20"/>
      <c r="L43" s="20"/>
    </row>
    <row r="44" s="1" customFormat="1" ht="14.4" customHeight="1">
      <c r="B44" s="20"/>
      <c r="L44" s="20"/>
    </row>
    <row r="45" s="1" customFormat="1" ht="14.4" customHeight="1">
      <c r="B45" s="20"/>
      <c r="L45" s="20"/>
    </row>
    <row r="46" s="1" customFormat="1" ht="14.4" customHeight="1">
      <c r="B46" s="20"/>
      <c r="L46" s="20"/>
    </row>
    <row r="47" s="1" customFormat="1" ht="14.4" customHeight="1">
      <c r="B47" s="20"/>
      <c r="L47" s="20"/>
    </row>
    <row r="48" s="1" customFormat="1" ht="14.4" customHeight="1">
      <c r="B48" s="20"/>
      <c r="L48" s="20"/>
    </row>
    <row r="49" s="1" customFormat="1" ht="14.4" customHeight="1">
      <c r="B49" s="20"/>
      <c r="L49" s="20"/>
    </row>
    <row r="50" s="2" customFormat="1" ht="14.4" customHeight="1">
      <c r="B50" s="63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3"/>
    </row>
    <row r="51">
      <c r="B51" s="20"/>
      <c r="L51" s="20"/>
    </row>
    <row r="52">
      <c r="B52" s="20"/>
      <c r="L52" s="20"/>
    </row>
    <row r="53">
      <c r="B53" s="20"/>
      <c r="L53" s="20"/>
    </row>
    <row r="54">
      <c r="B54" s="20"/>
      <c r="L54" s="20"/>
    </row>
    <row r="55">
      <c r="B55" s="20"/>
      <c r="L55" s="20"/>
    </row>
    <row r="56">
      <c r="B56" s="20"/>
      <c r="L56" s="20"/>
    </row>
    <row r="57">
      <c r="B57" s="20"/>
      <c r="L57" s="20"/>
    </row>
    <row r="58">
      <c r="B58" s="20"/>
      <c r="L58" s="20"/>
    </row>
    <row r="59">
      <c r="B59" s="20"/>
      <c r="L59" s="20"/>
    </row>
    <row r="60">
      <c r="B60" s="20"/>
      <c r="L60" s="20"/>
    </row>
    <row r="61" s="2" customFormat="1">
      <c r="A61" s="38"/>
      <c r="B61" s="44"/>
      <c r="C61" s="38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0"/>
      <c r="L62" s="20"/>
    </row>
    <row r="63">
      <c r="B63" s="20"/>
      <c r="L63" s="20"/>
    </row>
    <row r="64">
      <c r="B64" s="20"/>
      <c r="L64" s="20"/>
    </row>
    <row r="65" s="2" customFormat="1">
      <c r="A65" s="38"/>
      <c r="B65" s="44"/>
      <c r="C65" s="38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0"/>
      <c r="L66" s="20"/>
    </row>
    <row r="67">
      <c r="B67" s="20"/>
      <c r="L67" s="20"/>
    </row>
    <row r="68">
      <c r="B68" s="20"/>
      <c r="L68" s="20"/>
    </row>
    <row r="69">
      <c r="B69" s="20"/>
      <c r="L69" s="20"/>
    </row>
    <row r="70">
      <c r="B70" s="20"/>
      <c r="L70" s="20"/>
    </row>
    <row r="71">
      <c r="B71" s="20"/>
      <c r="L71" s="20"/>
    </row>
    <row r="72">
      <c r="B72" s="20"/>
      <c r="L72" s="20"/>
    </row>
    <row r="73">
      <c r="B73" s="20"/>
      <c r="L73" s="20"/>
    </row>
    <row r="74">
      <c r="B74" s="20"/>
      <c r="L74" s="20"/>
    </row>
    <row r="75">
      <c r="B75" s="20"/>
      <c r="L75" s="20"/>
    </row>
    <row r="76" s="2" customFormat="1">
      <c r="A76" s="38"/>
      <c r="B76" s="44"/>
      <c r="C76" s="38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304</v>
      </c>
      <c r="D82" s="40"/>
      <c r="E82" s="40"/>
      <c r="F82" s="40"/>
      <c r="G82" s="40"/>
      <c r="H82" s="40"/>
      <c r="I82" s="40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16</v>
      </c>
      <c r="D84" s="40"/>
      <c r="E84" s="40"/>
      <c r="F84" s="40"/>
      <c r="G84" s="40"/>
      <c r="H84" s="40"/>
      <c r="I84" s="40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85" t="str">
        <f>E7</f>
        <v>Budova zázemí fotbalového hřiště FK Bospor Bohumín</v>
      </c>
      <c r="F85" s="32"/>
      <c r="G85" s="32"/>
      <c r="H85" s="32"/>
      <c r="I85" s="40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1"/>
      <c r="C86" s="32" t="s">
        <v>132</v>
      </c>
      <c r="D86" s="22"/>
      <c r="E86" s="22"/>
      <c r="F86" s="22"/>
      <c r="G86" s="22"/>
      <c r="H86" s="22"/>
      <c r="I86" s="22"/>
      <c r="J86" s="22"/>
      <c r="K86" s="22"/>
      <c r="L86" s="20"/>
    </row>
    <row r="87" s="2" customFormat="1" ht="16.5" customHeight="1">
      <c r="A87" s="38"/>
      <c r="B87" s="39"/>
      <c r="C87" s="40"/>
      <c r="D87" s="40"/>
      <c r="E87" s="185" t="s">
        <v>136</v>
      </c>
      <c r="F87" s="40"/>
      <c r="G87" s="40"/>
      <c r="H87" s="40"/>
      <c r="I87" s="40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2" t="s">
        <v>140</v>
      </c>
      <c r="D88" s="40"/>
      <c r="E88" s="40"/>
      <c r="F88" s="40"/>
      <c r="G88" s="40"/>
      <c r="H88" s="40"/>
      <c r="I88" s="40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6.5" customHeight="1">
      <c r="A89" s="38"/>
      <c r="B89" s="39"/>
      <c r="C89" s="40"/>
      <c r="D89" s="40"/>
      <c r="E89" s="76" t="str">
        <f>E11</f>
        <v>SO01_4 - Zdravotechnika</v>
      </c>
      <c r="F89" s="40"/>
      <c r="G89" s="40"/>
      <c r="H89" s="40"/>
      <c r="I89" s="40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40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2" t="s">
        <v>20</v>
      </c>
      <c r="D91" s="40"/>
      <c r="E91" s="40"/>
      <c r="F91" s="27" t="str">
        <f>F14</f>
        <v>p.č. 1498,1501,1502,1503/1,1506, k.ú. Nový Bohumín</v>
      </c>
      <c r="G91" s="40"/>
      <c r="H91" s="40"/>
      <c r="I91" s="32" t="s">
        <v>22</v>
      </c>
      <c r="J91" s="79" t="str">
        <f>IF(J14="","",J14)</f>
        <v>27. 11. 2025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40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2" t="s">
        <v>24</v>
      </c>
      <c r="D93" s="40"/>
      <c r="E93" s="40"/>
      <c r="F93" s="27" t="str">
        <f>E17</f>
        <v>Obec Bohumín</v>
      </c>
      <c r="G93" s="40"/>
      <c r="H93" s="40"/>
      <c r="I93" s="32" t="s">
        <v>30</v>
      </c>
      <c r="J93" s="36" t="str">
        <f>E23</f>
        <v>CUBESPACE s.r.o.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2" t="s">
        <v>28</v>
      </c>
      <c r="D94" s="40"/>
      <c r="E94" s="40"/>
      <c r="F94" s="27" t="str">
        <f>IF(E20="","",E20)</f>
        <v>Vyplň údaj</v>
      </c>
      <c r="G94" s="40"/>
      <c r="H94" s="40"/>
      <c r="I94" s="32" t="s">
        <v>33</v>
      </c>
      <c r="J94" s="36" t="str">
        <f>E26</f>
        <v>Ing. Miroslav Cejnar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186" t="s">
        <v>305</v>
      </c>
      <c r="D96" s="187"/>
      <c r="E96" s="187"/>
      <c r="F96" s="187"/>
      <c r="G96" s="187"/>
      <c r="H96" s="187"/>
      <c r="I96" s="187"/>
      <c r="J96" s="188" t="s">
        <v>306</v>
      </c>
      <c r="K96" s="187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40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189" t="s">
        <v>307</v>
      </c>
      <c r="D98" s="40"/>
      <c r="E98" s="40"/>
      <c r="F98" s="40"/>
      <c r="G98" s="40"/>
      <c r="H98" s="40"/>
      <c r="I98" s="40"/>
      <c r="J98" s="110">
        <f>J128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7" t="s">
        <v>308</v>
      </c>
    </row>
    <row r="99" s="9" customFormat="1" ht="24.96" customHeight="1">
      <c r="A99" s="9"/>
      <c r="B99" s="190"/>
      <c r="C99" s="191"/>
      <c r="D99" s="192" t="s">
        <v>2281</v>
      </c>
      <c r="E99" s="193"/>
      <c r="F99" s="193"/>
      <c r="G99" s="193"/>
      <c r="H99" s="193"/>
      <c r="I99" s="193"/>
      <c r="J99" s="194">
        <f>J129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0"/>
      <c r="C100" s="191"/>
      <c r="D100" s="192" t="s">
        <v>2282</v>
      </c>
      <c r="E100" s="193"/>
      <c r="F100" s="193"/>
      <c r="G100" s="193"/>
      <c r="H100" s="193"/>
      <c r="I100" s="193"/>
      <c r="J100" s="194">
        <f>J149</f>
        <v>0</v>
      </c>
      <c r="K100" s="191"/>
      <c r="L100" s="19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90"/>
      <c r="C101" s="191"/>
      <c r="D101" s="192" t="s">
        <v>2283</v>
      </c>
      <c r="E101" s="193"/>
      <c r="F101" s="193"/>
      <c r="G101" s="193"/>
      <c r="H101" s="193"/>
      <c r="I101" s="193"/>
      <c r="J101" s="194">
        <f>J151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2284</v>
      </c>
      <c r="E102" s="193"/>
      <c r="F102" s="193"/>
      <c r="G102" s="193"/>
      <c r="H102" s="193"/>
      <c r="I102" s="193"/>
      <c r="J102" s="194">
        <f>J181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0"/>
      <c r="C103" s="191"/>
      <c r="D103" s="192" t="s">
        <v>2285</v>
      </c>
      <c r="E103" s="193"/>
      <c r="F103" s="193"/>
      <c r="G103" s="193"/>
      <c r="H103" s="193"/>
      <c r="I103" s="193"/>
      <c r="J103" s="194">
        <f>J245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90"/>
      <c r="C104" s="191"/>
      <c r="D104" s="192" t="s">
        <v>2286</v>
      </c>
      <c r="E104" s="193"/>
      <c r="F104" s="193"/>
      <c r="G104" s="193"/>
      <c r="H104" s="193"/>
      <c r="I104" s="193"/>
      <c r="J104" s="194">
        <f>J271</f>
        <v>0</v>
      </c>
      <c r="K104" s="191"/>
      <c r="L104" s="19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90"/>
      <c r="C105" s="191"/>
      <c r="D105" s="192" t="s">
        <v>2287</v>
      </c>
      <c r="E105" s="193"/>
      <c r="F105" s="193"/>
      <c r="G105" s="193"/>
      <c r="H105" s="193"/>
      <c r="I105" s="193"/>
      <c r="J105" s="194">
        <f>J277</f>
        <v>0</v>
      </c>
      <c r="K105" s="191"/>
      <c r="L105" s="195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9" customFormat="1" ht="24.96" customHeight="1">
      <c r="A106" s="9"/>
      <c r="B106" s="190"/>
      <c r="C106" s="191"/>
      <c r="D106" s="192" t="s">
        <v>2288</v>
      </c>
      <c r="E106" s="193"/>
      <c r="F106" s="193"/>
      <c r="G106" s="193"/>
      <c r="H106" s="193"/>
      <c r="I106" s="193"/>
      <c r="J106" s="194">
        <f>J296</f>
        <v>0</v>
      </c>
      <c r="K106" s="191"/>
      <c r="L106" s="195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2" customFormat="1" ht="21.84" customHeight="1">
      <c r="A107" s="38"/>
      <c r="B107" s="39"/>
      <c r="C107" s="40"/>
      <c r="D107" s="40"/>
      <c r="E107" s="40"/>
      <c r="F107" s="40"/>
      <c r="G107" s="40"/>
      <c r="H107" s="40"/>
      <c r="I107" s="40"/>
      <c r="J107" s="40"/>
      <c r="K107" s="40"/>
      <c r="L107" s="63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08" s="2" customFormat="1" ht="6.96" customHeight="1">
      <c r="A108" s="38"/>
      <c r="B108" s="66"/>
      <c r="C108" s="67"/>
      <c r="D108" s="67"/>
      <c r="E108" s="67"/>
      <c r="F108" s="67"/>
      <c r="G108" s="67"/>
      <c r="H108" s="67"/>
      <c r="I108" s="67"/>
      <c r="J108" s="67"/>
      <c r="K108" s="67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12" s="2" customFormat="1" ht="6.96" customHeight="1">
      <c r="A112" s="38"/>
      <c r="B112" s="68"/>
      <c r="C112" s="69"/>
      <c r="D112" s="69"/>
      <c r="E112" s="69"/>
      <c r="F112" s="69"/>
      <c r="G112" s="69"/>
      <c r="H112" s="69"/>
      <c r="I112" s="69"/>
      <c r="J112" s="69"/>
      <c r="K112" s="69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24.96" customHeight="1">
      <c r="A113" s="38"/>
      <c r="B113" s="39"/>
      <c r="C113" s="23" t="s">
        <v>334</v>
      </c>
      <c r="D113" s="40"/>
      <c r="E113" s="40"/>
      <c r="F113" s="40"/>
      <c r="G113" s="40"/>
      <c r="H113" s="40"/>
      <c r="I113" s="40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6.96" customHeight="1">
      <c r="A114" s="38"/>
      <c r="B114" s="39"/>
      <c r="C114" s="40"/>
      <c r="D114" s="40"/>
      <c r="E114" s="40"/>
      <c r="F114" s="40"/>
      <c r="G114" s="40"/>
      <c r="H114" s="40"/>
      <c r="I114" s="40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2" customHeight="1">
      <c r="A115" s="38"/>
      <c r="B115" s="39"/>
      <c r="C115" s="32" t="s">
        <v>16</v>
      </c>
      <c r="D115" s="40"/>
      <c r="E115" s="40"/>
      <c r="F115" s="40"/>
      <c r="G115" s="40"/>
      <c r="H115" s="40"/>
      <c r="I115" s="40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16.5" customHeight="1">
      <c r="A116" s="38"/>
      <c r="B116" s="39"/>
      <c r="C116" s="40"/>
      <c r="D116" s="40"/>
      <c r="E116" s="185" t="str">
        <f>E7</f>
        <v>Budova zázemí fotbalového hřiště FK Bospor Bohumín</v>
      </c>
      <c r="F116" s="32"/>
      <c r="G116" s="32"/>
      <c r="H116" s="32"/>
      <c r="I116" s="40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1" customFormat="1" ht="12" customHeight="1">
      <c r="B117" s="21"/>
      <c r="C117" s="32" t="s">
        <v>132</v>
      </c>
      <c r="D117" s="22"/>
      <c r="E117" s="22"/>
      <c r="F117" s="22"/>
      <c r="G117" s="22"/>
      <c r="H117" s="22"/>
      <c r="I117" s="22"/>
      <c r="J117" s="22"/>
      <c r="K117" s="22"/>
      <c r="L117" s="20"/>
    </row>
    <row r="118" s="2" customFormat="1" ht="16.5" customHeight="1">
      <c r="A118" s="38"/>
      <c r="B118" s="39"/>
      <c r="C118" s="40"/>
      <c r="D118" s="40"/>
      <c r="E118" s="185" t="s">
        <v>136</v>
      </c>
      <c r="F118" s="40"/>
      <c r="G118" s="40"/>
      <c r="H118" s="40"/>
      <c r="I118" s="40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2" customHeight="1">
      <c r="A119" s="38"/>
      <c r="B119" s="39"/>
      <c r="C119" s="32" t="s">
        <v>140</v>
      </c>
      <c r="D119" s="40"/>
      <c r="E119" s="40"/>
      <c r="F119" s="40"/>
      <c r="G119" s="40"/>
      <c r="H119" s="40"/>
      <c r="I119" s="40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6.5" customHeight="1">
      <c r="A120" s="38"/>
      <c r="B120" s="39"/>
      <c r="C120" s="40"/>
      <c r="D120" s="40"/>
      <c r="E120" s="76" t="str">
        <f>E11</f>
        <v>SO01_4 - Zdravotechnika</v>
      </c>
      <c r="F120" s="40"/>
      <c r="G120" s="40"/>
      <c r="H120" s="40"/>
      <c r="I120" s="40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6.96" customHeight="1">
      <c r="A121" s="38"/>
      <c r="B121" s="39"/>
      <c r="C121" s="40"/>
      <c r="D121" s="40"/>
      <c r="E121" s="40"/>
      <c r="F121" s="40"/>
      <c r="G121" s="40"/>
      <c r="H121" s="40"/>
      <c r="I121" s="40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2" customHeight="1">
      <c r="A122" s="38"/>
      <c r="B122" s="39"/>
      <c r="C122" s="32" t="s">
        <v>20</v>
      </c>
      <c r="D122" s="40"/>
      <c r="E122" s="40"/>
      <c r="F122" s="27" t="str">
        <f>F14</f>
        <v>p.č. 1498,1501,1502,1503/1,1506, k.ú. Nový Bohumín</v>
      </c>
      <c r="G122" s="40"/>
      <c r="H122" s="40"/>
      <c r="I122" s="32" t="s">
        <v>22</v>
      </c>
      <c r="J122" s="79" t="str">
        <f>IF(J14="","",J14)</f>
        <v>27. 11. 2025</v>
      </c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6.96" customHeight="1">
      <c r="A123" s="38"/>
      <c r="B123" s="39"/>
      <c r="C123" s="40"/>
      <c r="D123" s="40"/>
      <c r="E123" s="40"/>
      <c r="F123" s="40"/>
      <c r="G123" s="40"/>
      <c r="H123" s="40"/>
      <c r="I123" s="40"/>
      <c r="J123" s="40"/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5.15" customHeight="1">
      <c r="A124" s="38"/>
      <c r="B124" s="39"/>
      <c r="C124" s="32" t="s">
        <v>24</v>
      </c>
      <c r="D124" s="40"/>
      <c r="E124" s="40"/>
      <c r="F124" s="27" t="str">
        <f>E17</f>
        <v>Obec Bohumín</v>
      </c>
      <c r="G124" s="40"/>
      <c r="H124" s="40"/>
      <c r="I124" s="32" t="s">
        <v>30</v>
      </c>
      <c r="J124" s="36" t="str">
        <f>E23</f>
        <v>CUBESPACE s.r.o.</v>
      </c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5.15" customHeight="1">
      <c r="A125" s="38"/>
      <c r="B125" s="39"/>
      <c r="C125" s="32" t="s">
        <v>28</v>
      </c>
      <c r="D125" s="40"/>
      <c r="E125" s="40"/>
      <c r="F125" s="27" t="str">
        <f>IF(E20="","",E20)</f>
        <v>Vyplň údaj</v>
      </c>
      <c r="G125" s="40"/>
      <c r="H125" s="40"/>
      <c r="I125" s="32" t="s">
        <v>33</v>
      </c>
      <c r="J125" s="36" t="str">
        <f>E26</f>
        <v>Ing. Miroslav Cejnar</v>
      </c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10.32" customHeight="1">
      <c r="A126" s="38"/>
      <c r="B126" s="39"/>
      <c r="C126" s="40"/>
      <c r="D126" s="40"/>
      <c r="E126" s="40"/>
      <c r="F126" s="40"/>
      <c r="G126" s="40"/>
      <c r="H126" s="40"/>
      <c r="I126" s="40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11" customFormat="1" ht="29.28" customHeight="1">
      <c r="A127" s="201"/>
      <c r="B127" s="202"/>
      <c r="C127" s="203" t="s">
        <v>335</v>
      </c>
      <c r="D127" s="204" t="s">
        <v>61</v>
      </c>
      <c r="E127" s="204" t="s">
        <v>57</v>
      </c>
      <c r="F127" s="204" t="s">
        <v>58</v>
      </c>
      <c r="G127" s="204" t="s">
        <v>336</v>
      </c>
      <c r="H127" s="204" t="s">
        <v>337</v>
      </c>
      <c r="I127" s="204" t="s">
        <v>338</v>
      </c>
      <c r="J127" s="204" t="s">
        <v>306</v>
      </c>
      <c r="K127" s="205" t="s">
        <v>339</v>
      </c>
      <c r="L127" s="206"/>
      <c r="M127" s="100" t="s">
        <v>1</v>
      </c>
      <c r="N127" s="101" t="s">
        <v>40</v>
      </c>
      <c r="O127" s="101" t="s">
        <v>340</v>
      </c>
      <c r="P127" s="101" t="s">
        <v>341</v>
      </c>
      <c r="Q127" s="101" t="s">
        <v>342</v>
      </c>
      <c r="R127" s="101" t="s">
        <v>343</v>
      </c>
      <c r="S127" s="101" t="s">
        <v>344</v>
      </c>
      <c r="T127" s="102" t="s">
        <v>345</v>
      </c>
      <c r="U127" s="201"/>
      <c r="V127" s="201"/>
      <c r="W127" s="201"/>
      <c r="X127" s="201"/>
      <c r="Y127" s="201"/>
      <c r="Z127" s="201"/>
      <c r="AA127" s="201"/>
      <c r="AB127" s="201"/>
      <c r="AC127" s="201"/>
      <c r="AD127" s="201"/>
      <c r="AE127" s="201"/>
    </row>
    <row r="128" s="2" customFormat="1" ht="22.8" customHeight="1">
      <c r="A128" s="38"/>
      <c r="B128" s="39"/>
      <c r="C128" s="107" t="s">
        <v>346</v>
      </c>
      <c r="D128" s="40"/>
      <c r="E128" s="40"/>
      <c r="F128" s="40"/>
      <c r="G128" s="40"/>
      <c r="H128" s="40"/>
      <c r="I128" s="40"/>
      <c r="J128" s="207">
        <f>BK128</f>
        <v>0</v>
      </c>
      <c r="K128" s="40"/>
      <c r="L128" s="44"/>
      <c r="M128" s="103"/>
      <c r="N128" s="208"/>
      <c r="O128" s="104"/>
      <c r="P128" s="209">
        <f>P129+P149+P151+P181+P245+P271+P277+P296</f>
        <v>0</v>
      </c>
      <c r="Q128" s="104"/>
      <c r="R128" s="209">
        <f>R129+R149+R151+R181+R245+R271+R277+R296</f>
        <v>0</v>
      </c>
      <c r="S128" s="104"/>
      <c r="T128" s="210">
        <f>T129+T149+T151+T181+T245+T271+T277+T296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T128" s="17" t="s">
        <v>75</v>
      </c>
      <c r="AU128" s="17" t="s">
        <v>308</v>
      </c>
      <c r="BK128" s="211">
        <f>BK129+BK149+BK151+BK181+BK245+BK271+BK277+BK296</f>
        <v>0</v>
      </c>
    </row>
    <row r="129" s="12" customFormat="1" ht="25.92" customHeight="1">
      <c r="A129" s="12"/>
      <c r="B129" s="212"/>
      <c r="C129" s="213"/>
      <c r="D129" s="214" t="s">
        <v>75</v>
      </c>
      <c r="E129" s="215" t="s">
        <v>83</v>
      </c>
      <c r="F129" s="215" t="s">
        <v>350</v>
      </c>
      <c r="G129" s="213"/>
      <c r="H129" s="213"/>
      <c r="I129" s="216"/>
      <c r="J129" s="217">
        <f>BK129</f>
        <v>0</v>
      </c>
      <c r="K129" s="213"/>
      <c r="L129" s="218"/>
      <c r="M129" s="219"/>
      <c r="N129" s="220"/>
      <c r="O129" s="220"/>
      <c r="P129" s="221">
        <f>SUM(P130:P148)</f>
        <v>0</v>
      </c>
      <c r="Q129" s="220"/>
      <c r="R129" s="221">
        <f>SUM(R130:R148)</f>
        <v>0</v>
      </c>
      <c r="S129" s="220"/>
      <c r="T129" s="222">
        <f>SUM(T130:T148)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3" t="s">
        <v>83</v>
      </c>
      <c r="AT129" s="224" t="s">
        <v>75</v>
      </c>
      <c r="AU129" s="224" t="s">
        <v>76</v>
      </c>
      <c r="AY129" s="223" t="s">
        <v>349</v>
      </c>
      <c r="BK129" s="225">
        <f>SUM(BK130:BK148)</f>
        <v>0</v>
      </c>
    </row>
    <row r="130" s="2" customFormat="1" ht="24.15" customHeight="1">
      <c r="A130" s="38"/>
      <c r="B130" s="39"/>
      <c r="C130" s="228" t="s">
        <v>83</v>
      </c>
      <c r="D130" s="228" t="s">
        <v>351</v>
      </c>
      <c r="E130" s="229" t="s">
        <v>2289</v>
      </c>
      <c r="F130" s="230" t="s">
        <v>2290</v>
      </c>
      <c r="G130" s="231" t="s">
        <v>363</v>
      </c>
      <c r="H130" s="232">
        <v>59.420000000000002</v>
      </c>
      <c r="I130" s="233"/>
      <c r="J130" s="234">
        <f>ROUND(I130*H130,2)</f>
        <v>0</v>
      </c>
      <c r="K130" s="230" t="s">
        <v>1</v>
      </c>
      <c r="L130" s="44"/>
      <c r="M130" s="235" t="s">
        <v>1</v>
      </c>
      <c r="N130" s="236" t="s">
        <v>41</v>
      </c>
      <c r="O130" s="91"/>
      <c r="P130" s="237">
        <f>O130*H130</f>
        <v>0</v>
      </c>
      <c r="Q130" s="237">
        <v>0</v>
      </c>
      <c r="R130" s="237">
        <f>Q130*H130</f>
        <v>0</v>
      </c>
      <c r="S130" s="237">
        <v>0</v>
      </c>
      <c r="T130" s="238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39" t="s">
        <v>356</v>
      </c>
      <c r="AT130" s="239" t="s">
        <v>351</v>
      </c>
      <c r="AU130" s="239" t="s">
        <v>83</v>
      </c>
      <c r="AY130" s="17" t="s">
        <v>349</v>
      </c>
      <c r="BE130" s="240">
        <f>IF(N130="základní",J130,0)</f>
        <v>0</v>
      </c>
      <c r="BF130" s="240">
        <f>IF(N130="snížená",J130,0)</f>
        <v>0</v>
      </c>
      <c r="BG130" s="240">
        <f>IF(N130="zákl. přenesená",J130,0)</f>
        <v>0</v>
      </c>
      <c r="BH130" s="240">
        <f>IF(N130="sníž. přenesená",J130,0)</f>
        <v>0</v>
      </c>
      <c r="BI130" s="240">
        <f>IF(N130="nulová",J130,0)</f>
        <v>0</v>
      </c>
      <c r="BJ130" s="17" t="s">
        <v>83</v>
      </c>
      <c r="BK130" s="240">
        <f>ROUND(I130*H130,2)</f>
        <v>0</v>
      </c>
      <c r="BL130" s="17" t="s">
        <v>356</v>
      </c>
      <c r="BM130" s="239" t="s">
        <v>85</v>
      </c>
    </row>
    <row r="131" s="2" customFormat="1">
      <c r="A131" s="38"/>
      <c r="B131" s="39"/>
      <c r="C131" s="40"/>
      <c r="D131" s="243" t="s">
        <v>2220</v>
      </c>
      <c r="E131" s="40"/>
      <c r="F131" s="291" t="s">
        <v>2291</v>
      </c>
      <c r="G131" s="40"/>
      <c r="H131" s="40"/>
      <c r="I131" s="292"/>
      <c r="J131" s="40"/>
      <c r="K131" s="40"/>
      <c r="L131" s="44"/>
      <c r="M131" s="293"/>
      <c r="N131" s="294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7" t="s">
        <v>2220</v>
      </c>
      <c r="AU131" s="17" t="s">
        <v>83</v>
      </c>
    </row>
    <row r="132" s="2" customFormat="1" ht="16.5" customHeight="1">
      <c r="A132" s="38"/>
      <c r="B132" s="39"/>
      <c r="C132" s="228" t="s">
        <v>85</v>
      </c>
      <c r="D132" s="228" t="s">
        <v>351</v>
      </c>
      <c r="E132" s="229" t="s">
        <v>2292</v>
      </c>
      <c r="F132" s="230" t="s">
        <v>2293</v>
      </c>
      <c r="G132" s="231" t="s">
        <v>363</v>
      </c>
      <c r="H132" s="232">
        <v>104</v>
      </c>
      <c r="I132" s="233"/>
      <c r="J132" s="234">
        <f>ROUND(I132*H132,2)</f>
        <v>0</v>
      </c>
      <c r="K132" s="230" t="s">
        <v>1</v>
      </c>
      <c r="L132" s="44"/>
      <c r="M132" s="235" t="s">
        <v>1</v>
      </c>
      <c r="N132" s="236" t="s">
        <v>41</v>
      </c>
      <c r="O132" s="91"/>
      <c r="P132" s="237">
        <f>O132*H132</f>
        <v>0</v>
      </c>
      <c r="Q132" s="237">
        <v>0</v>
      </c>
      <c r="R132" s="237">
        <f>Q132*H132</f>
        <v>0</v>
      </c>
      <c r="S132" s="237">
        <v>0</v>
      </c>
      <c r="T132" s="238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39" t="s">
        <v>356</v>
      </c>
      <c r="AT132" s="239" t="s">
        <v>351</v>
      </c>
      <c r="AU132" s="239" t="s">
        <v>83</v>
      </c>
      <c r="AY132" s="17" t="s">
        <v>349</v>
      </c>
      <c r="BE132" s="240">
        <f>IF(N132="základní",J132,0)</f>
        <v>0</v>
      </c>
      <c r="BF132" s="240">
        <f>IF(N132="snížená",J132,0)</f>
        <v>0</v>
      </c>
      <c r="BG132" s="240">
        <f>IF(N132="zákl. přenesená",J132,0)</f>
        <v>0</v>
      </c>
      <c r="BH132" s="240">
        <f>IF(N132="sníž. přenesená",J132,0)</f>
        <v>0</v>
      </c>
      <c r="BI132" s="240">
        <f>IF(N132="nulová",J132,0)</f>
        <v>0</v>
      </c>
      <c r="BJ132" s="17" t="s">
        <v>83</v>
      </c>
      <c r="BK132" s="240">
        <f>ROUND(I132*H132,2)</f>
        <v>0</v>
      </c>
      <c r="BL132" s="17" t="s">
        <v>356</v>
      </c>
      <c r="BM132" s="239" t="s">
        <v>356</v>
      </c>
    </row>
    <row r="133" s="2" customFormat="1">
      <c r="A133" s="38"/>
      <c r="B133" s="39"/>
      <c r="C133" s="40"/>
      <c r="D133" s="243" t="s">
        <v>2220</v>
      </c>
      <c r="E133" s="40"/>
      <c r="F133" s="291" t="s">
        <v>2291</v>
      </c>
      <c r="G133" s="40"/>
      <c r="H133" s="40"/>
      <c r="I133" s="292"/>
      <c r="J133" s="40"/>
      <c r="K133" s="40"/>
      <c r="L133" s="44"/>
      <c r="M133" s="293"/>
      <c r="N133" s="294"/>
      <c r="O133" s="91"/>
      <c r="P133" s="91"/>
      <c r="Q133" s="91"/>
      <c r="R133" s="91"/>
      <c r="S133" s="91"/>
      <c r="T133" s="92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7" t="s">
        <v>2220</v>
      </c>
      <c r="AU133" s="17" t="s">
        <v>83</v>
      </c>
    </row>
    <row r="134" s="2" customFormat="1" ht="16.5" customHeight="1">
      <c r="A134" s="38"/>
      <c r="B134" s="39"/>
      <c r="C134" s="228" t="s">
        <v>115</v>
      </c>
      <c r="D134" s="228" t="s">
        <v>351</v>
      </c>
      <c r="E134" s="229" t="s">
        <v>2294</v>
      </c>
      <c r="F134" s="230" t="s">
        <v>2295</v>
      </c>
      <c r="G134" s="231" t="s">
        <v>354</v>
      </c>
      <c r="H134" s="232">
        <v>76</v>
      </c>
      <c r="I134" s="233"/>
      <c r="J134" s="234">
        <f>ROUND(I134*H134,2)</f>
        <v>0</v>
      </c>
      <c r="K134" s="230" t="s">
        <v>1</v>
      </c>
      <c r="L134" s="44"/>
      <c r="M134" s="235" t="s">
        <v>1</v>
      </c>
      <c r="N134" s="236" t="s">
        <v>41</v>
      </c>
      <c r="O134" s="91"/>
      <c r="P134" s="237">
        <f>O134*H134</f>
        <v>0</v>
      </c>
      <c r="Q134" s="237">
        <v>0</v>
      </c>
      <c r="R134" s="237">
        <f>Q134*H134</f>
        <v>0</v>
      </c>
      <c r="S134" s="237">
        <v>0</v>
      </c>
      <c r="T134" s="238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39" t="s">
        <v>356</v>
      </c>
      <c r="AT134" s="239" t="s">
        <v>351</v>
      </c>
      <c r="AU134" s="239" t="s">
        <v>83</v>
      </c>
      <c r="AY134" s="17" t="s">
        <v>349</v>
      </c>
      <c r="BE134" s="240">
        <f>IF(N134="základní",J134,0)</f>
        <v>0</v>
      </c>
      <c r="BF134" s="240">
        <f>IF(N134="snížená",J134,0)</f>
        <v>0</v>
      </c>
      <c r="BG134" s="240">
        <f>IF(N134="zákl. přenesená",J134,0)</f>
        <v>0</v>
      </c>
      <c r="BH134" s="240">
        <f>IF(N134="sníž. přenesená",J134,0)</f>
        <v>0</v>
      </c>
      <c r="BI134" s="240">
        <f>IF(N134="nulová",J134,0)</f>
        <v>0</v>
      </c>
      <c r="BJ134" s="17" t="s">
        <v>83</v>
      </c>
      <c r="BK134" s="240">
        <f>ROUND(I134*H134,2)</f>
        <v>0</v>
      </c>
      <c r="BL134" s="17" t="s">
        <v>356</v>
      </c>
      <c r="BM134" s="239" t="s">
        <v>384</v>
      </c>
    </row>
    <row r="135" s="2" customFormat="1">
      <c r="A135" s="38"/>
      <c r="B135" s="39"/>
      <c r="C135" s="40"/>
      <c r="D135" s="243" t="s">
        <v>2220</v>
      </c>
      <c r="E135" s="40"/>
      <c r="F135" s="291" t="s">
        <v>2291</v>
      </c>
      <c r="G135" s="40"/>
      <c r="H135" s="40"/>
      <c r="I135" s="292"/>
      <c r="J135" s="40"/>
      <c r="K135" s="40"/>
      <c r="L135" s="44"/>
      <c r="M135" s="293"/>
      <c r="N135" s="294"/>
      <c r="O135" s="91"/>
      <c r="P135" s="91"/>
      <c r="Q135" s="91"/>
      <c r="R135" s="91"/>
      <c r="S135" s="91"/>
      <c r="T135" s="92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7" t="s">
        <v>2220</v>
      </c>
      <c r="AU135" s="17" t="s">
        <v>83</v>
      </c>
    </row>
    <row r="136" s="2" customFormat="1" ht="16.5" customHeight="1">
      <c r="A136" s="38"/>
      <c r="B136" s="39"/>
      <c r="C136" s="228" t="s">
        <v>356</v>
      </c>
      <c r="D136" s="228" t="s">
        <v>351</v>
      </c>
      <c r="E136" s="229" t="s">
        <v>2296</v>
      </c>
      <c r="F136" s="230" t="s">
        <v>2297</v>
      </c>
      <c r="G136" s="231" t="s">
        <v>354</v>
      </c>
      <c r="H136" s="232">
        <v>76</v>
      </c>
      <c r="I136" s="233"/>
      <c r="J136" s="234">
        <f>ROUND(I136*H136,2)</f>
        <v>0</v>
      </c>
      <c r="K136" s="230" t="s">
        <v>1</v>
      </c>
      <c r="L136" s="44"/>
      <c r="M136" s="235" t="s">
        <v>1</v>
      </c>
      <c r="N136" s="236" t="s">
        <v>41</v>
      </c>
      <c r="O136" s="91"/>
      <c r="P136" s="237">
        <f>O136*H136</f>
        <v>0</v>
      </c>
      <c r="Q136" s="237">
        <v>0</v>
      </c>
      <c r="R136" s="237">
        <f>Q136*H136</f>
        <v>0</v>
      </c>
      <c r="S136" s="237">
        <v>0</v>
      </c>
      <c r="T136" s="238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39" t="s">
        <v>356</v>
      </c>
      <c r="AT136" s="239" t="s">
        <v>351</v>
      </c>
      <c r="AU136" s="239" t="s">
        <v>83</v>
      </c>
      <c r="AY136" s="17" t="s">
        <v>349</v>
      </c>
      <c r="BE136" s="240">
        <f>IF(N136="základní",J136,0)</f>
        <v>0</v>
      </c>
      <c r="BF136" s="240">
        <f>IF(N136="snížená",J136,0)</f>
        <v>0</v>
      </c>
      <c r="BG136" s="240">
        <f>IF(N136="zákl. přenesená",J136,0)</f>
        <v>0</v>
      </c>
      <c r="BH136" s="240">
        <f>IF(N136="sníž. přenesená",J136,0)</f>
        <v>0</v>
      </c>
      <c r="BI136" s="240">
        <f>IF(N136="nulová",J136,0)</f>
        <v>0</v>
      </c>
      <c r="BJ136" s="17" t="s">
        <v>83</v>
      </c>
      <c r="BK136" s="240">
        <f>ROUND(I136*H136,2)</f>
        <v>0</v>
      </c>
      <c r="BL136" s="17" t="s">
        <v>356</v>
      </c>
      <c r="BM136" s="239" t="s">
        <v>396</v>
      </c>
    </row>
    <row r="137" s="2" customFormat="1">
      <c r="A137" s="38"/>
      <c r="B137" s="39"/>
      <c r="C137" s="40"/>
      <c r="D137" s="243" t="s">
        <v>2220</v>
      </c>
      <c r="E137" s="40"/>
      <c r="F137" s="291" t="s">
        <v>2291</v>
      </c>
      <c r="G137" s="40"/>
      <c r="H137" s="40"/>
      <c r="I137" s="292"/>
      <c r="J137" s="40"/>
      <c r="K137" s="40"/>
      <c r="L137" s="44"/>
      <c r="M137" s="293"/>
      <c r="N137" s="294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7" t="s">
        <v>2220</v>
      </c>
      <c r="AU137" s="17" t="s">
        <v>83</v>
      </c>
    </row>
    <row r="138" s="2" customFormat="1" ht="16.5" customHeight="1">
      <c r="A138" s="38"/>
      <c r="B138" s="39"/>
      <c r="C138" s="228" t="s">
        <v>378</v>
      </c>
      <c r="D138" s="228" t="s">
        <v>351</v>
      </c>
      <c r="E138" s="229" t="s">
        <v>2298</v>
      </c>
      <c r="F138" s="230" t="s">
        <v>2299</v>
      </c>
      <c r="G138" s="231" t="s">
        <v>363</v>
      </c>
      <c r="H138" s="232">
        <v>110</v>
      </c>
      <c r="I138" s="233"/>
      <c r="J138" s="234">
        <f>ROUND(I138*H138,2)</f>
        <v>0</v>
      </c>
      <c r="K138" s="230" t="s">
        <v>1</v>
      </c>
      <c r="L138" s="44"/>
      <c r="M138" s="235" t="s">
        <v>1</v>
      </c>
      <c r="N138" s="236" t="s">
        <v>41</v>
      </c>
      <c r="O138" s="91"/>
      <c r="P138" s="237">
        <f>O138*H138</f>
        <v>0</v>
      </c>
      <c r="Q138" s="237">
        <v>0</v>
      </c>
      <c r="R138" s="237">
        <f>Q138*H138</f>
        <v>0</v>
      </c>
      <c r="S138" s="237">
        <v>0</v>
      </c>
      <c r="T138" s="238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39" t="s">
        <v>356</v>
      </c>
      <c r="AT138" s="239" t="s">
        <v>351</v>
      </c>
      <c r="AU138" s="239" t="s">
        <v>83</v>
      </c>
      <c r="AY138" s="17" t="s">
        <v>349</v>
      </c>
      <c r="BE138" s="240">
        <f>IF(N138="základní",J138,0)</f>
        <v>0</v>
      </c>
      <c r="BF138" s="240">
        <f>IF(N138="snížená",J138,0)</f>
        <v>0</v>
      </c>
      <c r="BG138" s="240">
        <f>IF(N138="zákl. přenesená",J138,0)</f>
        <v>0</v>
      </c>
      <c r="BH138" s="240">
        <f>IF(N138="sníž. přenesená",J138,0)</f>
        <v>0</v>
      </c>
      <c r="BI138" s="240">
        <f>IF(N138="nulová",J138,0)</f>
        <v>0</v>
      </c>
      <c r="BJ138" s="17" t="s">
        <v>83</v>
      </c>
      <c r="BK138" s="240">
        <f>ROUND(I138*H138,2)</f>
        <v>0</v>
      </c>
      <c r="BL138" s="17" t="s">
        <v>356</v>
      </c>
      <c r="BM138" s="239" t="s">
        <v>408</v>
      </c>
    </row>
    <row r="139" s="2" customFormat="1">
      <c r="A139" s="38"/>
      <c r="B139" s="39"/>
      <c r="C139" s="40"/>
      <c r="D139" s="243" t="s">
        <v>2220</v>
      </c>
      <c r="E139" s="40"/>
      <c r="F139" s="291" t="s">
        <v>2291</v>
      </c>
      <c r="G139" s="40"/>
      <c r="H139" s="40"/>
      <c r="I139" s="292"/>
      <c r="J139" s="40"/>
      <c r="K139" s="40"/>
      <c r="L139" s="44"/>
      <c r="M139" s="293"/>
      <c r="N139" s="294"/>
      <c r="O139" s="91"/>
      <c r="P139" s="91"/>
      <c r="Q139" s="91"/>
      <c r="R139" s="91"/>
      <c r="S139" s="91"/>
      <c r="T139" s="92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7" t="s">
        <v>2220</v>
      </c>
      <c r="AU139" s="17" t="s">
        <v>83</v>
      </c>
    </row>
    <row r="140" s="2" customFormat="1" ht="16.5" customHeight="1">
      <c r="A140" s="38"/>
      <c r="B140" s="39"/>
      <c r="C140" s="228" t="s">
        <v>384</v>
      </c>
      <c r="D140" s="228" t="s">
        <v>351</v>
      </c>
      <c r="E140" s="229" t="s">
        <v>2300</v>
      </c>
      <c r="F140" s="230" t="s">
        <v>2301</v>
      </c>
      <c r="G140" s="231" t="s">
        <v>363</v>
      </c>
      <c r="H140" s="232">
        <v>20</v>
      </c>
      <c r="I140" s="233"/>
      <c r="J140" s="234">
        <f>ROUND(I140*H140,2)</f>
        <v>0</v>
      </c>
      <c r="K140" s="230" t="s">
        <v>1</v>
      </c>
      <c r="L140" s="44"/>
      <c r="M140" s="235" t="s">
        <v>1</v>
      </c>
      <c r="N140" s="236" t="s">
        <v>41</v>
      </c>
      <c r="O140" s="91"/>
      <c r="P140" s="237">
        <f>O140*H140</f>
        <v>0</v>
      </c>
      <c r="Q140" s="237">
        <v>0</v>
      </c>
      <c r="R140" s="237">
        <f>Q140*H140</f>
        <v>0</v>
      </c>
      <c r="S140" s="237">
        <v>0</v>
      </c>
      <c r="T140" s="238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39" t="s">
        <v>356</v>
      </c>
      <c r="AT140" s="239" t="s">
        <v>351</v>
      </c>
      <c r="AU140" s="239" t="s">
        <v>83</v>
      </c>
      <c r="AY140" s="17" t="s">
        <v>349</v>
      </c>
      <c r="BE140" s="240">
        <f>IF(N140="základní",J140,0)</f>
        <v>0</v>
      </c>
      <c r="BF140" s="240">
        <f>IF(N140="snížená",J140,0)</f>
        <v>0</v>
      </c>
      <c r="BG140" s="240">
        <f>IF(N140="zákl. přenesená",J140,0)</f>
        <v>0</v>
      </c>
      <c r="BH140" s="240">
        <f>IF(N140="sníž. přenesená",J140,0)</f>
        <v>0</v>
      </c>
      <c r="BI140" s="240">
        <f>IF(N140="nulová",J140,0)</f>
        <v>0</v>
      </c>
      <c r="BJ140" s="17" t="s">
        <v>83</v>
      </c>
      <c r="BK140" s="240">
        <f>ROUND(I140*H140,2)</f>
        <v>0</v>
      </c>
      <c r="BL140" s="17" t="s">
        <v>356</v>
      </c>
      <c r="BM140" s="239" t="s">
        <v>8</v>
      </c>
    </row>
    <row r="141" s="2" customFormat="1" ht="16.5" customHeight="1">
      <c r="A141" s="38"/>
      <c r="B141" s="39"/>
      <c r="C141" s="228" t="s">
        <v>390</v>
      </c>
      <c r="D141" s="228" t="s">
        <v>351</v>
      </c>
      <c r="E141" s="229" t="s">
        <v>2302</v>
      </c>
      <c r="F141" s="230" t="s">
        <v>2303</v>
      </c>
      <c r="G141" s="231" t="s">
        <v>2304</v>
      </c>
      <c r="H141" s="232">
        <v>1</v>
      </c>
      <c r="I141" s="233"/>
      <c r="J141" s="234">
        <f>ROUND(I141*H141,2)</f>
        <v>0</v>
      </c>
      <c r="K141" s="230" t="s">
        <v>1</v>
      </c>
      <c r="L141" s="44"/>
      <c r="M141" s="235" t="s">
        <v>1</v>
      </c>
      <c r="N141" s="236" t="s">
        <v>41</v>
      </c>
      <c r="O141" s="91"/>
      <c r="P141" s="237">
        <f>O141*H141</f>
        <v>0</v>
      </c>
      <c r="Q141" s="237">
        <v>0</v>
      </c>
      <c r="R141" s="237">
        <f>Q141*H141</f>
        <v>0</v>
      </c>
      <c r="S141" s="237">
        <v>0</v>
      </c>
      <c r="T141" s="238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39" t="s">
        <v>356</v>
      </c>
      <c r="AT141" s="239" t="s">
        <v>351</v>
      </c>
      <c r="AU141" s="239" t="s">
        <v>83</v>
      </c>
      <c r="AY141" s="17" t="s">
        <v>349</v>
      </c>
      <c r="BE141" s="240">
        <f>IF(N141="základní",J141,0)</f>
        <v>0</v>
      </c>
      <c r="BF141" s="240">
        <f>IF(N141="snížená",J141,0)</f>
        <v>0</v>
      </c>
      <c r="BG141" s="240">
        <f>IF(N141="zákl. přenesená",J141,0)</f>
        <v>0</v>
      </c>
      <c r="BH141" s="240">
        <f>IF(N141="sníž. přenesená",J141,0)</f>
        <v>0</v>
      </c>
      <c r="BI141" s="240">
        <f>IF(N141="nulová",J141,0)</f>
        <v>0</v>
      </c>
      <c r="BJ141" s="17" t="s">
        <v>83</v>
      </c>
      <c r="BK141" s="240">
        <f>ROUND(I141*H141,2)</f>
        <v>0</v>
      </c>
      <c r="BL141" s="17" t="s">
        <v>356</v>
      </c>
      <c r="BM141" s="239" t="s">
        <v>429</v>
      </c>
    </row>
    <row r="142" s="2" customFormat="1">
      <c r="A142" s="38"/>
      <c r="B142" s="39"/>
      <c r="C142" s="40"/>
      <c r="D142" s="243" t="s">
        <v>2220</v>
      </c>
      <c r="E142" s="40"/>
      <c r="F142" s="291" t="s">
        <v>2305</v>
      </c>
      <c r="G142" s="40"/>
      <c r="H142" s="40"/>
      <c r="I142" s="292"/>
      <c r="J142" s="40"/>
      <c r="K142" s="40"/>
      <c r="L142" s="44"/>
      <c r="M142" s="293"/>
      <c r="N142" s="294"/>
      <c r="O142" s="91"/>
      <c r="P142" s="91"/>
      <c r="Q142" s="91"/>
      <c r="R142" s="91"/>
      <c r="S142" s="91"/>
      <c r="T142" s="92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T142" s="17" t="s">
        <v>2220</v>
      </c>
      <c r="AU142" s="17" t="s">
        <v>83</v>
      </c>
    </row>
    <row r="143" s="2" customFormat="1" ht="16.5" customHeight="1">
      <c r="A143" s="38"/>
      <c r="B143" s="39"/>
      <c r="C143" s="228" t="s">
        <v>396</v>
      </c>
      <c r="D143" s="228" t="s">
        <v>351</v>
      </c>
      <c r="E143" s="229" t="s">
        <v>2306</v>
      </c>
      <c r="F143" s="230" t="s">
        <v>2307</v>
      </c>
      <c r="G143" s="231" t="s">
        <v>416</v>
      </c>
      <c r="H143" s="232">
        <v>2</v>
      </c>
      <c r="I143" s="233"/>
      <c r="J143" s="234">
        <f>ROUND(I143*H143,2)</f>
        <v>0</v>
      </c>
      <c r="K143" s="230" t="s">
        <v>1</v>
      </c>
      <c r="L143" s="44"/>
      <c r="M143" s="235" t="s">
        <v>1</v>
      </c>
      <c r="N143" s="236" t="s">
        <v>41</v>
      </c>
      <c r="O143" s="91"/>
      <c r="P143" s="237">
        <f>O143*H143</f>
        <v>0</v>
      </c>
      <c r="Q143" s="237">
        <v>0</v>
      </c>
      <c r="R143" s="237">
        <f>Q143*H143</f>
        <v>0</v>
      </c>
      <c r="S143" s="237">
        <v>0</v>
      </c>
      <c r="T143" s="238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39" t="s">
        <v>356</v>
      </c>
      <c r="AT143" s="239" t="s">
        <v>351</v>
      </c>
      <c r="AU143" s="239" t="s">
        <v>83</v>
      </c>
      <c r="AY143" s="17" t="s">
        <v>349</v>
      </c>
      <c r="BE143" s="240">
        <f>IF(N143="základní",J143,0)</f>
        <v>0</v>
      </c>
      <c r="BF143" s="240">
        <f>IF(N143="snížená",J143,0)</f>
        <v>0</v>
      </c>
      <c r="BG143" s="240">
        <f>IF(N143="zákl. přenesená",J143,0)</f>
        <v>0</v>
      </c>
      <c r="BH143" s="240">
        <f>IF(N143="sníž. přenesená",J143,0)</f>
        <v>0</v>
      </c>
      <c r="BI143" s="240">
        <f>IF(N143="nulová",J143,0)</f>
        <v>0</v>
      </c>
      <c r="BJ143" s="17" t="s">
        <v>83</v>
      </c>
      <c r="BK143" s="240">
        <f>ROUND(I143*H143,2)</f>
        <v>0</v>
      </c>
      <c r="BL143" s="17" t="s">
        <v>356</v>
      </c>
      <c r="BM143" s="239" t="s">
        <v>450</v>
      </c>
    </row>
    <row r="144" s="2" customFormat="1">
      <c r="A144" s="38"/>
      <c r="B144" s="39"/>
      <c r="C144" s="40"/>
      <c r="D144" s="243" t="s">
        <v>2220</v>
      </c>
      <c r="E144" s="40"/>
      <c r="F144" s="291" t="s">
        <v>2308</v>
      </c>
      <c r="G144" s="40"/>
      <c r="H144" s="40"/>
      <c r="I144" s="292"/>
      <c r="J144" s="40"/>
      <c r="K144" s="40"/>
      <c r="L144" s="44"/>
      <c r="M144" s="293"/>
      <c r="N144" s="294"/>
      <c r="O144" s="91"/>
      <c r="P144" s="91"/>
      <c r="Q144" s="91"/>
      <c r="R144" s="91"/>
      <c r="S144" s="91"/>
      <c r="T144" s="92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7" t="s">
        <v>2220</v>
      </c>
      <c r="AU144" s="17" t="s">
        <v>83</v>
      </c>
    </row>
    <row r="145" s="2" customFormat="1" ht="21.75" customHeight="1">
      <c r="A145" s="38"/>
      <c r="B145" s="39"/>
      <c r="C145" s="228" t="s">
        <v>233</v>
      </c>
      <c r="D145" s="228" t="s">
        <v>351</v>
      </c>
      <c r="E145" s="229" t="s">
        <v>2309</v>
      </c>
      <c r="F145" s="230" t="s">
        <v>2310</v>
      </c>
      <c r="G145" s="231" t="s">
        <v>416</v>
      </c>
      <c r="H145" s="232">
        <v>2</v>
      </c>
      <c r="I145" s="233"/>
      <c r="J145" s="234">
        <f>ROUND(I145*H145,2)</f>
        <v>0</v>
      </c>
      <c r="K145" s="230" t="s">
        <v>1</v>
      </c>
      <c r="L145" s="44"/>
      <c r="M145" s="235" t="s">
        <v>1</v>
      </c>
      <c r="N145" s="236" t="s">
        <v>41</v>
      </c>
      <c r="O145" s="91"/>
      <c r="P145" s="237">
        <f>O145*H145</f>
        <v>0</v>
      </c>
      <c r="Q145" s="237">
        <v>0</v>
      </c>
      <c r="R145" s="237">
        <f>Q145*H145</f>
        <v>0</v>
      </c>
      <c r="S145" s="237">
        <v>0</v>
      </c>
      <c r="T145" s="238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39" t="s">
        <v>356</v>
      </c>
      <c r="AT145" s="239" t="s">
        <v>351</v>
      </c>
      <c r="AU145" s="239" t="s">
        <v>83</v>
      </c>
      <c r="AY145" s="17" t="s">
        <v>349</v>
      </c>
      <c r="BE145" s="240">
        <f>IF(N145="základní",J145,0)</f>
        <v>0</v>
      </c>
      <c r="BF145" s="240">
        <f>IF(N145="snížená",J145,0)</f>
        <v>0</v>
      </c>
      <c r="BG145" s="240">
        <f>IF(N145="zákl. přenesená",J145,0)</f>
        <v>0</v>
      </c>
      <c r="BH145" s="240">
        <f>IF(N145="sníž. přenesená",J145,0)</f>
        <v>0</v>
      </c>
      <c r="BI145" s="240">
        <f>IF(N145="nulová",J145,0)</f>
        <v>0</v>
      </c>
      <c r="BJ145" s="17" t="s">
        <v>83</v>
      </c>
      <c r="BK145" s="240">
        <f>ROUND(I145*H145,2)</f>
        <v>0</v>
      </c>
      <c r="BL145" s="17" t="s">
        <v>356</v>
      </c>
      <c r="BM145" s="239" t="s">
        <v>462</v>
      </c>
    </row>
    <row r="146" s="2" customFormat="1">
      <c r="A146" s="38"/>
      <c r="B146" s="39"/>
      <c r="C146" s="40"/>
      <c r="D146" s="243" t="s">
        <v>2220</v>
      </c>
      <c r="E146" s="40"/>
      <c r="F146" s="291" t="s">
        <v>2311</v>
      </c>
      <c r="G146" s="40"/>
      <c r="H146" s="40"/>
      <c r="I146" s="292"/>
      <c r="J146" s="40"/>
      <c r="K146" s="40"/>
      <c r="L146" s="44"/>
      <c r="M146" s="293"/>
      <c r="N146" s="294"/>
      <c r="O146" s="91"/>
      <c r="P146" s="91"/>
      <c r="Q146" s="91"/>
      <c r="R146" s="91"/>
      <c r="S146" s="91"/>
      <c r="T146" s="92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7" t="s">
        <v>2220</v>
      </c>
      <c r="AU146" s="17" t="s">
        <v>83</v>
      </c>
    </row>
    <row r="147" s="2" customFormat="1" ht="24.15" customHeight="1">
      <c r="A147" s="38"/>
      <c r="B147" s="39"/>
      <c r="C147" s="228" t="s">
        <v>408</v>
      </c>
      <c r="D147" s="228" t="s">
        <v>351</v>
      </c>
      <c r="E147" s="229" t="s">
        <v>2312</v>
      </c>
      <c r="F147" s="230" t="s">
        <v>2313</v>
      </c>
      <c r="G147" s="231" t="s">
        <v>416</v>
      </c>
      <c r="H147" s="232">
        <v>2</v>
      </c>
      <c r="I147" s="233"/>
      <c r="J147" s="234">
        <f>ROUND(I147*H147,2)</f>
        <v>0</v>
      </c>
      <c r="K147" s="230" t="s">
        <v>1</v>
      </c>
      <c r="L147" s="44"/>
      <c r="M147" s="235" t="s">
        <v>1</v>
      </c>
      <c r="N147" s="236" t="s">
        <v>41</v>
      </c>
      <c r="O147" s="91"/>
      <c r="P147" s="237">
        <f>O147*H147</f>
        <v>0</v>
      </c>
      <c r="Q147" s="237">
        <v>0</v>
      </c>
      <c r="R147" s="237">
        <f>Q147*H147</f>
        <v>0</v>
      </c>
      <c r="S147" s="237">
        <v>0</v>
      </c>
      <c r="T147" s="238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239" t="s">
        <v>356</v>
      </c>
      <c r="AT147" s="239" t="s">
        <v>351</v>
      </c>
      <c r="AU147" s="239" t="s">
        <v>83</v>
      </c>
      <c r="AY147" s="17" t="s">
        <v>349</v>
      </c>
      <c r="BE147" s="240">
        <f>IF(N147="základní",J147,0)</f>
        <v>0</v>
      </c>
      <c r="BF147" s="240">
        <f>IF(N147="snížená",J147,0)</f>
        <v>0</v>
      </c>
      <c r="BG147" s="240">
        <f>IF(N147="zákl. přenesená",J147,0)</f>
        <v>0</v>
      </c>
      <c r="BH147" s="240">
        <f>IF(N147="sníž. přenesená",J147,0)</f>
        <v>0</v>
      </c>
      <c r="BI147" s="240">
        <f>IF(N147="nulová",J147,0)</f>
        <v>0</v>
      </c>
      <c r="BJ147" s="17" t="s">
        <v>83</v>
      </c>
      <c r="BK147" s="240">
        <f>ROUND(I147*H147,2)</f>
        <v>0</v>
      </c>
      <c r="BL147" s="17" t="s">
        <v>356</v>
      </c>
      <c r="BM147" s="239" t="s">
        <v>474</v>
      </c>
    </row>
    <row r="148" s="2" customFormat="1">
      <c r="A148" s="38"/>
      <c r="B148" s="39"/>
      <c r="C148" s="40"/>
      <c r="D148" s="243" t="s">
        <v>2220</v>
      </c>
      <c r="E148" s="40"/>
      <c r="F148" s="291" t="s">
        <v>2314</v>
      </c>
      <c r="G148" s="40"/>
      <c r="H148" s="40"/>
      <c r="I148" s="292"/>
      <c r="J148" s="40"/>
      <c r="K148" s="40"/>
      <c r="L148" s="44"/>
      <c r="M148" s="293"/>
      <c r="N148" s="294"/>
      <c r="O148" s="91"/>
      <c r="P148" s="91"/>
      <c r="Q148" s="91"/>
      <c r="R148" s="91"/>
      <c r="S148" s="91"/>
      <c r="T148" s="92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T148" s="17" t="s">
        <v>2220</v>
      </c>
      <c r="AU148" s="17" t="s">
        <v>83</v>
      </c>
    </row>
    <row r="149" s="12" customFormat="1" ht="25.92" customHeight="1">
      <c r="A149" s="12"/>
      <c r="B149" s="212"/>
      <c r="C149" s="213"/>
      <c r="D149" s="214" t="s">
        <v>75</v>
      </c>
      <c r="E149" s="215" t="s">
        <v>854</v>
      </c>
      <c r="F149" s="215" t="s">
        <v>2315</v>
      </c>
      <c r="G149" s="213"/>
      <c r="H149" s="213"/>
      <c r="I149" s="216"/>
      <c r="J149" s="217">
        <f>BK149</f>
        <v>0</v>
      </c>
      <c r="K149" s="213"/>
      <c r="L149" s="218"/>
      <c r="M149" s="219"/>
      <c r="N149" s="220"/>
      <c r="O149" s="220"/>
      <c r="P149" s="221">
        <f>P150</f>
        <v>0</v>
      </c>
      <c r="Q149" s="220"/>
      <c r="R149" s="221">
        <f>R150</f>
        <v>0</v>
      </c>
      <c r="S149" s="220"/>
      <c r="T149" s="222">
        <f>T150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3" t="s">
        <v>83</v>
      </c>
      <c r="AT149" s="224" t="s">
        <v>75</v>
      </c>
      <c r="AU149" s="224" t="s">
        <v>76</v>
      </c>
      <c r="AY149" s="223" t="s">
        <v>349</v>
      </c>
      <c r="BK149" s="225">
        <f>BK150</f>
        <v>0</v>
      </c>
    </row>
    <row r="150" s="2" customFormat="1" ht="16.5" customHeight="1">
      <c r="A150" s="38"/>
      <c r="B150" s="39"/>
      <c r="C150" s="228" t="s">
        <v>150</v>
      </c>
      <c r="D150" s="228" t="s">
        <v>351</v>
      </c>
      <c r="E150" s="229" t="s">
        <v>2316</v>
      </c>
      <c r="F150" s="230" t="s">
        <v>2317</v>
      </c>
      <c r="G150" s="231" t="s">
        <v>354</v>
      </c>
      <c r="H150" s="232">
        <v>70</v>
      </c>
      <c r="I150" s="233"/>
      <c r="J150" s="234">
        <f>ROUND(I150*H150,2)</f>
        <v>0</v>
      </c>
      <c r="K150" s="230" t="s">
        <v>1</v>
      </c>
      <c r="L150" s="44"/>
      <c r="M150" s="235" t="s">
        <v>1</v>
      </c>
      <c r="N150" s="236" t="s">
        <v>41</v>
      </c>
      <c r="O150" s="91"/>
      <c r="P150" s="237">
        <f>O150*H150</f>
        <v>0</v>
      </c>
      <c r="Q150" s="237">
        <v>0</v>
      </c>
      <c r="R150" s="237">
        <f>Q150*H150</f>
        <v>0</v>
      </c>
      <c r="S150" s="237">
        <v>0</v>
      </c>
      <c r="T150" s="238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239" t="s">
        <v>356</v>
      </c>
      <c r="AT150" s="239" t="s">
        <v>351</v>
      </c>
      <c r="AU150" s="239" t="s">
        <v>83</v>
      </c>
      <c r="AY150" s="17" t="s">
        <v>349</v>
      </c>
      <c r="BE150" s="240">
        <f>IF(N150="základní",J150,0)</f>
        <v>0</v>
      </c>
      <c r="BF150" s="240">
        <f>IF(N150="snížená",J150,0)</f>
        <v>0</v>
      </c>
      <c r="BG150" s="240">
        <f>IF(N150="zákl. přenesená",J150,0)</f>
        <v>0</v>
      </c>
      <c r="BH150" s="240">
        <f>IF(N150="sníž. přenesená",J150,0)</f>
        <v>0</v>
      </c>
      <c r="BI150" s="240">
        <f>IF(N150="nulová",J150,0)</f>
        <v>0</v>
      </c>
      <c r="BJ150" s="17" t="s">
        <v>83</v>
      </c>
      <c r="BK150" s="240">
        <f>ROUND(I150*H150,2)</f>
        <v>0</v>
      </c>
      <c r="BL150" s="17" t="s">
        <v>356</v>
      </c>
      <c r="BM150" s="239" t="s">
        <v>487</v>
      </c>
    </row>
    <row r="151" s="12" customFormat="1" ht="25.92" customHeight="1">
      <c r="A151" s="12"/>
      <c r="B151" s="212"/>
      <c r="C151" s="213"/>
      <c r="D151" s="214" t="s">
        <v>75</v>
      </c>
      <c r="E151" s="215" t="s">
        <v>848</v>
      </c>
      <c r="F151" s="215" t="s">
        <v>2318</v>
      </c>
      <c r="G151" s="213"/>
      <c r="H151" s="213"/>
      <c r="I151" s="216"/>
      <c r="J151" s="217">
        <f>BK151</f>
        <v>0</v>
      </c>
      <c r="K151" s="213"/>
      <c r="L151" s="218"/>
      <c r="M151" s="219"/>
      <c r="N151" s="220"/>
      <c r="O151" s="220"/>
      <c r="P151" s="221">
        <f>SUM(P152:P180)</f>
        <v>0</v>
      </c>
      <c r="Q151" s="220"/>
      <c r="R151" s="221">
        <f>SUM(R152:R180)</f>
        <v>0</v>
      </c>
      <c r="S151" s="220"/>
      <c r="T151" s="222">
        <f>SUM(T152:T180)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3" t="s">
        <v>85</v>
      </c>
      <c r="AT151" s="224" t="s">
        <v>75</v>
      </c>
      <c r="AU151" s="224" t="s">
        <v>76</v>
      </c>
      <c r="AY151" s="223" t="s">
        <v>349</v>
      </c>
      <c r="BK151" s="225">
        <f>SUM(BK152:BK180)</f>
        <v>0</v>
      </c>
    </row>
    <row r="152" s="2" customFormat="1" ht="16.5" customHeight="1">
      <c r="A152" s="38"/>
      <c r="B152" s="39"/>
      <c r="C152" s="228" t="s">
        <v>8</v>
      </c>
      <c r="D152" s="228" t="s">
        <v>351</v>
      </c>
      <c r="E152" s="229" t="s">
        <v>2319</v>
      </c>
      <c r="F152" s="230" t="s">
        <v>2320</v>
      </c>
      <c r="G152" s="231" t="s">
        <v>2304</v>
      </c>
      <c r="H152" s="232">
        <v>1</v>
      </c>
      <c r="I152" s="233"/>
      <c r="J152" s="234">
        <f>ROUND(I152*H152,2)</f>
        <v>0</v>
      </c>
      <c r="K152" s="230" t="s">
        <v>1</v>
      </c>
      <c r="L152" s="44"/>
      <c r="M152" s="235" t="s">
        <v>1</v>
      </c>
      <c r="N152" s="236" t="s">
        <v>41</v>
      </c>
      <c r="O152" s="91"/>
      <c r="P152" s="237">
        <f>O152*H152</f>
        <v>0</v>
      </c>
      <c r="Q152" s="237">
        <v>0</v>
      </c>
      <c r="R152" s="237">
        <f>Q152*H152</f>
        <v>0</v>
      </c>
      <c r="S152" s="237">
        <v>0</v>
      </c>
      <c r="T152" s="238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39" t="s">
        <v>439</v>
      </c>
      <c r="AT152" s="239" t="s">
        <v>351</v>
      </c>
      <c r="AU152" s="239" t="s">
        <v>83</v>
      </c>
      <c r="AY152" s="17" t="s">
        <v>349</v>
      </c>
      <c r="BE152" s="240">
        <f>IF(N152="základní",J152,0)</f>
        <v>0</v>
      </c>
      <c r="BF152" s="240">
        <f>IF(N152="snížená",J152,0)</f>
        <v>0</v>
      </c>
      <c r="BG152" s="240">
        <f>IF(N152="zákl. přenesená",J152,0)</f>
        <v>0</v>
      </c>
      <c r="BH152" s="240">
        <f>IF(N152="sníž. přenesená",J152,0)</f>
        <v>0</v>
      </c>
      <c r="BI152" s="240">
        <f>IF(N152="nulová",J152,0)</f>
        <v>0</v>
      </c>
      <c r="BJ152" s="17" t="s">
        <v>83</v>
      </c>
      <c r="BK152" s="240">
        <f>ROUND(I152*H152,2)</f>
        <v>0</v>
      </c>
      <c r="BL152" s="17" t="s">
        <v>439</v>
      </c>
      <c r="BM152" s="239" t="s">
        <v>508</v>
      </c>
    </row>
    <row r="153" s="2" customFormat="1">
      <c r="A153" s="38"/>
      <c r="B153" s="39"/>
      <c r="C153" s="40"/>
      <c r="D153" s="243" t="s">
        <v>2220</v>
      </c>
      <c r="E153" s="40"/>
      <c r="F153" s="291" t="s">
        <v>2321</v>
      </c>
      <c r="G153" s="40"/>
      <c r="H153" s="40"/>
      <c r="I153" s="292"/>
      <c r="J153" s="40"/>
      <c r="K153" s="40"/>
      <c r="L153" s="44"/>
      <c r="M153" s="293"/>
      <c r="N153" s="294"/>
      <c r="O153" s="91"/>
      <c r="P153" s="91"/>
      <c r="Q153" s="91"/>
      <c r="R153" s="91"/>
      <c r="S153" s="91"/>
      <c r="T153" s="92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7" t="s">
        <v>2220</v>
      </c>
      <c r="AU153" s="17" t="s">
        <v>83</v>
      </c>
    </row>
    <row r="154" s="2" customFormat="1" ht="24.15" customHeight="1">
      <c r="A154" s="38"/>
      <c r="B154" s="39"/>
      <c r="C154" s="228" t="s">
        <v>194</v>
      </c>
      <c r="D154" s="228" t="s">
        <v>351</v>
      </c>
      <c r="E154" s="229" t="s">
        <v>2322</v>
      </c>
      <c r="F154" s="230" t="s">
        <v>2323</v>
      </c>
      <c r="G154" s="231" t="s">
        <v>416</v>
      </c>
      <c r="H154" s="232">
        <v>2</v>
      </c>
      <c r="I154" s="233"/>
      <c r="J154" s="234">
        <f>ROUND(I154*H154,2)</f>
        <v>0</v>
      </c>
      <c r="K154" s="230" t="s">
        <v>1</v>
      </c>
      <c r="L154" s="44"/>
      <c r="M154" s="235" t="s">
        <v>1</v>
      </c>
      <c r="N154" s="236" t="s">
        <v>41</v>
      </c>
      <c r="O154" s="91"/>
      <c r="P154" s="237">
        <f>O154*H154</f>
        <v>0</v>
      </c>
      <c r="Q154" s="237">
        <v>0</v>
      </c>
      <c r="R154" s="237">
        <f>Q154*H154</f>
        <v>0</v>
      </c>
      <c r="S154" s="237">
        <v>0</v>
      </c>
      <c r="T154" s="238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39" t="s">
        <v>439</v>
      </c>
      <c r="AT154" s="239" t="s">
        <v>351</v>
      </c>
      <c r="AU154" s="239" t="s">
        <v>83</v>
      </c>
      <c r="AY154" s="17" t="s">
        <v>349</v>
      </c>
      <c r="BE154" s="240">
        <f>IF(N154="základní",J154,0)</f>
        <v>0</v>
      </c>
      <c r="BF154" s="240">
        <f>IF(N154="snížená",J154,0)</f>
        <v>0</v>
      </c>
      <c r="BG154" s="240">
        <f>IF(N154="zákl. přenesená",J154,0)</f>
        <v>0</v>
      </c>
      <c r="BH154" s="240">
        <f>IF(N154="sníž. přenesená",J154,0)</f>
        <v>0</v>
      </c>
      <c r="BI154" s="240">
        <f>IF(N154="nulová",J154,0)</f>
        <v>0</v>
      </c>
      <c r="BJ154" s="17" t="s">
        <v>83</v>
      </c>
      <c r="BK154" s="240">
        <f>ROUND(I154*H154,2)</f>
        <v>0</v>
      </c>
      <c r="BL154" s="17" t="s">
        <v>439</v>
      </c>
      <c r="BM154" s="239" t="s">
        <v>517</v>
      </c>
    </row>
    <row r="155" s="2" customFormat="1" ht="21.75" customHeight="1">
      <c r="A155" s="38"/>
      <c r="B155" s="39"/>
      <c r="C155" s="228" t="s">
        <v>429</v>
      </c>
      <c r="D155" s="228" t="s">
        <v>351</v>
      </c>
      <c r="E155" s="229" t="s">
        <v>2324</v>
      </c>
      <c r="F155" s="230" t="s">
        <v>2325</v>
      </c>
      <c r="G155" s="231" t="s">
        <v>422</v>
      </c>
      <c r="H155" s="232">
        <v>6</v>
      </c>
      <c r="I155" s="233"/>
      <c r="J155" s="234">
        <f>ROUND(I155*H155,2)</f>
        <v>0</v>
      </c>
      <c r="K155" s="230" t="s">
        <v>1</v>
      </c>
      <c r="L155" s="44"/>
      <c r="M155" s="235" t="s">
        <v>1</v>
      </c>
      <c r="N155" s="236" t="s">
        <v>41</v>
      </c>
      <c r="O155" s="91"/>
      <c r="P155" s="237">
        <f>O155*H155</f>
        <v>0</v>
      </c>
      <c r="Q155" s="237">
        <v>0</v>
      </c>
      <c r="R155" s="237">
        <f>Q155*H155</f>
        <v>0</v>
      </c>
      <c r="S155" s="237">
        <v>0</v>
      </c>
      <c r="T155" s="238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39" t="s">
        <v>439</v>
      </c>
      <c r="AT155" s="239" t="s">
        <v>351</v>
      </c>
      <c r="AU155" s="239" t="s">
        <v>83</v>
      </c>
      <c r="AY155" s="17" t="s">
        <v>349</v>
      </c>
      <c r="BE155" s="240">
        <f>IF(N155="základní",J155,0)</f>
        <v>0</v>
      </c>
      <c r="BF155" s="240">
        <f>IF(N155="snížená",J155,0)</f>
        <v>0</v>
      </c>
      <c r="BG155" s="240">
        <f>IF(N155="zákl. přenesená",J155,0)</f>
        <v>0</v>
      </c>
      <c r="BH155" s="240">
        <f>IF(N155="sníž. přenesená",J155,0)</f>
        <v>0</v>
      </c>
      <c r="BI155" s="240">
        <f>IF(N155="nulová",J155,0)</f>
        <v>0</v>
      </c>
      <c r="BJ155" s="17" t="s">
        <v>83</v>
      </c>
      <c r="BK155" s="240">
        <f>ROUND(I155*H155,2)</f>
        <v>0</v>
      </c>
      <c r="BL155" s="17" t="s">
        <v>439</v>
      </c>
      <c r="BM155" s="239" t="s">
        <v>525</v>
      </c>
    </row>
    <row r="156" s="2" customFormat="1" ht="24.15" customHeight="1">
      <c r="A156" s="38"/>
      <c r="B156" s="39"/>
      <c r="C156" s="228" t="s">
        <v>434</v>
      </c>
      <c r="D156" s="228" t="s">
        <v>351</v>
      </c>
      <c r="E156" s="229" t="s">
        <v>2326</v>
      </c>
      <c r="F156" s="230" t="s">
        <v>2327</v>
      </c>
      <c r="G156" s="231" t="s">
        <v>422</v>
      </c>
      <c r="H156" s="232">
        <v>34</v>
      </c>
      <c r="I156" s="233"/>
      <c r="J156" s="234">
        <f>ROUND(I156*H156,2)</f>
        <v>0</v>
      </c>
      <c r="K156" s="230" t="s">
        <v>1</v>
      </c>
      <c r="L156" s="44"/>
      <c r="M156" s="235" t="s">
        <v>1</v>
      </c>
      <c r="N156" s="236" t="s">
        <v>41</v>
      </c>
      <c r="O156" s="91"/>
      <c r="P156" s="237">
        <f>O156*H156</f>
        <v>0</v>
      </c>
      <c r="Q156" s="237">
        <v>0</v>
      </c>
      <c r="R156" s="237">
        <f>Q156*H156</f>
        <v>0</v>
      </c>
      <c r="S156" s="237">
        <v>0</v>
      </c>
      <c r="T156" s="238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239" t="s">
        <v>439</v>
      </c>
      <c r="AT156" s="239" t="s">
        <v>351</v>
      </c>
      <c r="AU156" s="239" t="s">
        <v>83</v>
      </c>
      <c r="AY156" s="17" t="s">
        <v>349</v>
      </c>
      <c r="BE156" s="240">
        <f>IF(N156="základní",J156,0)</f>
        <v>0</v>
      </c>
      <c r="BF156" s="240">
        <f>IF(N156="snížená",J156,0)</f>
        <v>0</v>
      </c>
      <c r="BG156" s="240">
        <f>IF(N156="zákl. přenesená",J156,0)</f>
        <v>0</v>
      </c>
      <c r="BH156" s="240">
        <f>IF(N156="sníž. přenesená",J156,0)</f>
        <v>0</v>
      </c>
      <c r="BI156" s="240">
        <f>IF(N156="nulová",J156,0)</f>
        <v>0</v>
      </c>
      <c r="BJ156" s="17" t="s">
        <v>83</v>
      </c>
      <c r="BK156" s="240">
        <f>ROUND(I156*H156,2)</f>
        <v>0</v>
      </c>
      <c r="BL156" s="17" t="s">
        <v>439</v>
      </c>
      <c r="BM156" s="239" t="s">
        <v>536</v>
      </c>
    </row>
    <row r="157" s="2" customFormat="1" ht="24.15" customHeight="1">
      <c r="A157" s="38"/>
      <c r="B157" s="39"/>
      <c r="C157" s="228" t="s">
        <v>439</v>
      </c>
      <c r="D157" s="228" t="s">
        <v>351</v>
      </c>
      <c r="E157" s="229" t="s">
        <v>2328</v>
      </c>
      <c r="F157" s="230" t="s">
        <v>2329</v>
      </c>
      <c r="G157" s="231" t="s">
        <v>422</v>
      </c>
      <c r="H157" s="232">
        <v>18.699999999999999</v>
      </c>
      <c r="I157" s="233"/>
      <c r="J157" s="234">
        <f>ROUND(I157*H157,2)</f>
        <v>0</v>
      </c>
      <c r="K157" s="230" t="s">
        <v>1</v>
      </c>
      <c r="L157" s="44"/>
      <c r="M157" s="235" t="s">
        <v>1</v>
      </c>
      <c r="N157" s="236" t="s">
        <v>41</v>
      </c>
      <c r="O157" s="91"/>
      <c r="P157" s="237">
        <f>O157*H157</f>
        <v>0</v>
      </c>
      <c r="Q157" s="237">
        <v>0</v>
      </c>
      <c r="R157" s="237">
        <f>Q157*H157</f>
        <v>0</v>
      </c>
      <c r="S157" s="237">
        <v>0</v>
      </c>
      <c r="T157" s="238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39" t="s">
        <v>439</v>
      </c>
      <c r="AT157" s="239" t="s">
        <v>351</v>
      </c>
      <c r="AU157" s="239" t="s">
        <v>83</v>
      </c>
      <c r="AY157" s="17" t="s">
        <v>349</v>
      </c>
      <c r="BE157" s="240">
        <f>IF(N157="základní",J157,0)</f>
        <v>0</v>
      </c>
      <c r="BF157" s="240">
        <f>IF(N157="snížená",J157,0)</f>
        <v>0</v>
      </c>
      <c r="BG157" s="240">
        <f>IF(N157="zákl. přenesená",J157,0)</f>
        <v>0</v>
      </c>
      <c r="BH157" s="240">
        <f>IF(N157="sníž. přenesená",J157,0)</f>
        <v>0</v>
      </c>
      <c r="BI157" s="240">
        <f>IF(N157="nulová",J157,0)</f>
        <v>0</v>
      </c>
      <c r="BJ157" s="17" t="s">
        <v>83</v>
      </c>
      <c r="BK157" s="240">
        <f>ROUND(I157*H157,2)</f>
        <v>0</v>
      </c>
      <c r="BL157" s="17" t="s">
        <v>439</v>
      </c>
      <c r="BM157" s="239" t="s">
        <v>548</v>
      </c>
    </row>
    <row r="158" s="2" customFormat="1" ht="24.15" customHeight="1">
      <c r="A158" s="38"/>
      <c r="B158" s="39"/>
      <c r="C158" s="228" t="s">
        <v>159</v>
      </c>
      <c r="D158" s="228" t="s">
        <v>351</v>
      </c>
      <c r="E158" s="229" t="s">
        <v>2330</v>
      </c>
      <c r="F158" s="230" t="s">
        <v>2331</v>
      </c>
      <c r="G158" s="231" t="s">
        <v>422</v>
      </c>
      <c r="H158" s="232">
        <v>42.5</v>
      </c>
      <c r="I158" s="233"/>
      <c r="J158" s="234">
        <f>ROUND(I158*H158,2)</f>
        <v>0</v>
      </c>
      <c r="K158" s="230" t="s">
        <v>1</v>
      </c>
      <c r="L158" s="44"/>
      <c r="M158" s="235" t="s">
        <v>1</v>
      </c>
      <c r="N158" s="236" t="s">
        <v>41</v>
      </c>
      <c r="O158" s="91"/>
      <c r="P158" s="237">
        <f>O158*H158</f>
        <v>0</v>
      </c>
      <c r="Q158" s="237">
        <v>0</v>
      </c>
      <c r="R158" s="237">
        <f>Q158*H158</f>
        <v>0</v>
      </c>
      <c r="S158" s="237">
        <v>0</v>
      </c>
      <c r="T158" s="238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39" t="s">
        <v>439</v>
      </c>
      <c r="AT158" s="239" t="s">
        <v>351</v>
      </c>
      <c r="AU158" s="239" t="s">
        <v>83</v>
      </c>
      <c r="AY158" s="17" t="s">
        <v>349</v>
      </c>
      <c r="BE158" s="240">
        <f>IF(N158="základní",J158,0)</f>
        <v>0</v>
      </c>
      <c r="BF158" s="240">
        <f>IF(N158="snížená",J158,0)</f>
        <v>0</v>
      </c>
      <c r="BG158" s="240">
        <f>IF(N158="zákl. přenesená",J158,0)</f>
        <v>0</v>
      </c>
      <c r="BH158" s="240">
        <f>IF(N158="sníž. přenesená",J158,0)</f>
        <v>0</v>
      </c>
      <c r="BI158" s="240">
        <f>IF(N158="nulová",J158,0)</f>
        <v>0</v>
      </c>
      <c r="BJ158" s="17" t="s">
        <v>83</v>
      </c>
      <c r="BK158" s="240">
        <f>ROUND(I158*H158,2)</f>
        <v>0</v>
      </c>
      <c r="BL158" s="17" t="s">
        <v>439</v>
      </c>
      <c r="BM158" s="239" t="s">
        <v>558</v>
      </c>
    </row>
    <row r="159" s="2" customFormat="1" ht="16.5" customHeight="1">
      <c r="A159" s="38"/>
      <c r="B159" s="39"/>
      <c r="C159" s="228" t="s">
        <v>450</v>
      </c>
      <c r="D159" s="228" t="s">
        <v>351</v>
      </c>
      <c r="E159" s="229" t="s">
        <v>2332</v>
      </c>
      <c r="F159" s="230" t="s">
        <v>2333</v>
      </c>
      <c r="G159" s="231" t="s">
        <v>422</v>
      </c>
      <c r="H159" s="232">
        <v>15.5</v>
      </c>
      <c r="I159" s="233"/>
      <c r="J159" s="234">
        <f>ROUND(I159*H159,2)</f>
        <v>0</v>
      </c>
      <c r="K159" s="230" t="s">
        <v>1</v>
      </c>
      <c r="L159" s="44"/>
      <c r="M159" s="235" t="s">
        <v>1</v>
      </c>
      <c r="N159" s="236" t="s">
        <v>41</v>
      </c>
      <c r="O159" s="91"/>
      <c r="P159" s="237">
        <f>O159*H159</f>
        <v>0</v>
      </c>
      <c r="Q159" s="237">
        <v>0</v>
      </c>
      <c r="R159" s="237">
        <f>Q159*H159</f>
        <v>0</v>
      </c>
      <c r="S159" s="237">
        <v>0</v>
      </c>
      <c r="T159" s="238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239" t="s">
        <v>439</v>
      </c>
      <c r="AT159" s="239" t="s">
        <v>351</v>
      </c>
      <c r="AU159" s="239" t="s">
        <v>83</v>
      </c>
      <c r="AY159" s="17" t="s">
        <v>349</v>
      </c>
      <c r="BE159" s="240">
        <f>IF(N159="základní",J159,0)</f>
        <v>0</v>
      </c>
      <c r="BF159" s="240">
        <f>IF(N159="snížená",J159,0)</f>
        <v>0</v>
      </c>
      <c r="BG159" s="240">
        <f>IF(N159="zákl. přenesená",J159,0)</f>
        <v>0</v>
      </c>
      <c r="BH159" s="240">
        <f>IF(N159="sníž. přenesená",J159,0)</f>
        <v>0</v>
      </c>
      <c r="BI159" s="240">
        <f>IF(N159="nulová",J159,0)</f>
        <v>0</v>
      </c>
      <c r="BJ159" s="17" t="s">
        <v>83</v>
      </c>
      <c r="BK159" s="240">
        <f>ROUND(I159*H159,2)</f>
        <v>0</v>
      </c>
      <c r="BL159" s="17" t="s">
        <v>439</v>
      </c>
      <c r="BM159" s="239" t="s">
        <v>567</v>
      </c>
    </row>
    <row r="160" s="2" customFormat="1" ht="16.5" customHeight="1">
      <c r="A160" s="38"/>
      <c r="B160" s="39"/>
      <c r="C160" s="228" t="s">
        <v>153</v>
      </c>
      <c r="D160" s="228" t="s">
        <v>351</v>
      </c>
      <c r="E160" s="229" t="s">
        <v>2334</v>
      </c>
      <c r="F160" s="230" t="s">
        <v>2335</v>
      </c>
      <c r="G160" s="231" t="s">
        <v>422</v>
      </c>
      <c r="H160" s="232">
        <v>23.699999999999999</v>
      </c>
      <c r="I160" s="233"/>
      <c r="J160" s="234">
        <f>ROUND(I160*H160,2)</f>
        <v>0</v>
      </c>
      <c r="K160" s="230" t="s">
        <v>1</v>
      </c>
      <c r="L160" s="44"/>
      <c r="M160" s="235" t="s">
        <v>1</v>
      </c>
      <c r="N160" s="236" t="s">
        <v>41</v>
      </c>
      <c r="O160" s="91"/>
      <c r="P160" s="237">
        <f>O160*H160</f>
        <v>0</v>
      </c>
      <c r="Q160" s="237">
        <v>0</v>
      </c>
      <c r="R160" s="237">
        <f>Q160*H160</f>
        <v>0</v>
      </c>
      <c r="S160" s="237">
        <v>0</v>
      </c>
      <c r="T160" s="238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39" t="s">
        <v>439</v>
      </c>
      <c r="AT160" s="239" t="s">
        <v>351</v>
      </c>
      <c r="AU160" s="239" t="s">
        <v>83</v>
      </c>
      <c r="AY160" s="17" t="s">
        <v>349</v>
      </c>
      <c r="BE160" s="240">
        <f>IF(N160="základní",J160,0)</f>
        <v>0</v>
      </c>
      <c r="BF160" s="240">
        <f>IF(N160="snížená",J160,0)</f>
        <v>0</v>
      </c>
      <c r="BG160" s="240">
        <f>IF(N160="zákl. přenesená",J160,0)</f>
        <v>0</v>
      </c>
      <c r="BH160" s="240">
        <f>IF(N160="sníž. přenesená",J160,0)</f>
        <v>0</v>
      </c>
      <c r="BI160" s="240">
        <f>IF(N160="nulová",J160,0)</f>
        <v>0</v>
      </c>
      <c r="BJ160" s="17" t="s">
        <v>83</v>
      </c>
      <c r="BK160" s="240">
        <f>ROUND(I160*H160,2)</f>
        <v>0</v>
      </c>
      <c r="BL160" s="17" t="s">
        <v>439</v>
      </c>
      <c r="BM160" s="239" t="s">
        <v>576</v>
      </c>
    </row>
    <row r="161" s="2" customFormat="1" ht="16.5" customHeight="1">
      <c r="A161" s="38"/>
      <c r="B161" s="39"/>
      <c r="C161" s="228" t="s">
        <v>462</v>
      </c>
      <c r="D161" s="228" t="s">
        <v>351</v>
      </c>
      <c r="E161" s="229" t="s">
        <v>2336</v>
      </c>
      <c r="F161" s="230" t="s">
        <v>2337</v>
      </c>
      <c r="G161" s="231" t="s">
        <v>422</v>
      </c>
      <c r="H161" s="232">
        <v>7.4000000000000004</v>
      </c>
      <c r="I161" s="233"/>
      <c r="J161" s="234">
        <f>ROUND(I161*H161,2)</f>
        <v>0</v>
      </c>
      <c r="K161" s="230" t="s">
        <v>1</v>
      </c>
      <c r="L161" s="44"/>
      <c r="M161" s="235" t="s">
        <v>1</v>
      </c>
      <c r="N161" s="236" t="s">
        <v>41</v>
      </c>
      <c r="O161" s="91"/>
      <c r="P161" s="237">
        <f>O161*H161</f>
        <v>0</v>
      </c>
      <c r="Q161" s="237">
        <v>0</v>
      </c>
      <c r="R161" s="237">
        <f>Q161*H161</f>
        <v>0</v>
      </c>
      <c r="S161" s="237">
        <v>0</v>
      </c>
      <c r="T161" s="238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39" t="s">
        <v>439</v>
      </c>
      <c r="AT161" s="239" t="s">
        <v>351</v>
      </c>
      <c r="AU161" s="239" t="s">
        <v>83</v>
      </c>
      <c r="AY161" s="17" t="s">
        <v>349</v>
      </c>
      <c r="BE161" s="240">
        <f>IF(N161="základní",J161,0)</f>
        <v>0</v>
      </c>
      <c r="BF161" s="240">
        <f>IF(N161="snížená",J161,0)</f>
        <v>0</v>
      </c>
      <c r="BG161" s="240">
        <f>IF(N161="zákl. přenesená",J161,0)</f>
        <v>0</v>
      </c>
      <c r="BH161" s="240">
        <f>IF(N161="sníž. přenesená",J161,0)</f>
        <v>0</v>
      </c>
      <c r="BI161" s="240">
        <f>IF(N161="nulová",J161,0)</f>
        <v>0</v>
      </c>
      <c r="BJ161" s="17" t="s">
        <v>83</v>
      </c>
      <c r="BK161" s="240">
        <f>ROUND(I161*H161,2)</f>
        <v>0</v>
      </c>
      <c r="BL161" s="17" t="s">
        <v>439</v>
      </c>
      <c r="BM161" s="239" t="s">
        <v>588</v>
      </c>
    </row>
    <row r="162" s="2" customFormat="1" ht="16.5" customHeight="1">
      <c r="A162" s="38"/>
      <c r="B162" s="39"/>
      <c r="C162" s="228" t="s">
        <v>7</v>
      </c>
      <c r="D162" s="228" t="s">
        <v>351</v>
      </c>
      <c r="E162" s="229" t="s">
        <v>2338</v>
      </c>
      <c r="F162" s="230" t="s">
        <v>2339</v>
      </c>
      <c r="G162" s="231" t="s">
        <v>422</v>
      </c>
      <c r="H162" s="232">
        <v>16</v>
      </c>
      <c r="I162" s="233"/>
      <c r="J162" s="234">
        <f>ROUND(I162*H162,2)</f>
        <v>0</v>
      </c>
      <c r="K162" s="230" t="s">
        <v>1</v>
      </c>
      <c r="L162" s="44"/>
      <c r="M162" s="235" t="s">
        <v>1</v>
      </c>
      <c r="N162" s="236" t="s">
        <v>41</v>
      </c>
      <c r="O162" s="91"/>
      <c r="P162" s="237">
        <f>O162*H162</f>
        <v>0</v>
      </c>
      <c r="Q162" s="237">
        <v>0</v>
      </c>
      <c r="R162" s="237">
        <f>Q162*H162</f>
        <v>0</v>
      </c>
      <c r="S162" s="237">
        <v>0</v>
      </c>
      <c r="T162" s="238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239" t="s">
        <v>439</v>
      </c>
      <c r="AT162" s="239" t="s">
        <v>351</v>
      </c>
      <c r="AU162" s="239" t="s">
        <v>83</v>
      </c>
      <c r="AY162" s="17" t="s">
        <v>349</v>
      </c>
      <c r="BE162" s="240">
        <f>IF(N162="základní",J162,0)</f>
        <v>0</v>
      </c>
      <c r="BF162" s="240">
        <f>IF(N162="snížená",J162,0)</f>
        <v>0</v>
      </c>
      <c r="BG162" s="240">
        <f>IF(N162="zákl. přenesená",J162,0)</f>
        <v>0</v>
      </c>
      <c r="BH162" s="240">
        <f>IF(N162="sníž. přenesená",J162,0)</f>
        <v>0</v>
      </c>
      <c r="BI162" s="240">
        <f>IF(N162="nulová",J162,0)</f>
        <v>0</v>
      </c>
      <c r="BJ162" s="17" t="s">
        <v>83</v>
      </c>
      <c r="BK162" s="240">
        <f>ROUND(I162*H162,2)</f>
        <v>0</v>
      </c>
      <c r="BL162" s="17" t="s">
        <v>439</v>
      </c>
      <c r="BM162" s="239" t="s">
        <v>596</v>
      </c>
    </row>
    <row r="163" s="2" customFormat="1" ht="16.5" customHeight="1">
      <c r="A163" s="38"/>
      <c r="B163" s="39"/>
      <c r="C163" s="228" t="s">
        <v>474</v>
      </c>
      <c r="D163" s="228" t="s">
        <v>351</v>
      </c>
      <c r="E163" s="229" t="s">
        <v>2340</v>
      </c>
      <c r="F163" s="230" t="s">
        <v>2341</v>
      </c>
      <c r="G163" s="231" t="s">
        <v>422</v>
      </c>
      <c r="H163" s="232">
        <v>60</v>
      </c>
      <c r="I163" s="233"/>
      <c r="J163" s="234">
        <f>ROUND(I163*H163,2)</f>
        <v>0</v>
      </c>
      <c r="K163" s="230" t="s">
        <v>1</v>
      </c>
      <c r="L163" s="44"/>
      <c r="M163" s="235" t="s">
        <v>1</v>
      </c>
      <c r="N163" s="236" t="s">
        <v>41</v>
      </c>
      <c r="O163" s="91"/>
      <c r="P163" s="237">
        <f>O163*H163</f>
        <v>0</v>
      </c>
      <c r="Q163" s="237">
        <v>0</v>
      </c>
      <c r="R163" s="237">
        <f>Q163*H163</f>
        <v>0</v>
      </c>
      <c r="S163" s="237">
        <v>0</v>
      </c>
      <c r="T163" s="238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39" t="s">
        <v>439</v>
      </c>
      <c r="AT163" s="239" t="s">
        <v>351</v>
      </c>
      <c r="AU163" s="239" t="s">
        <v>83</v>
      </c>
      <c r="AY163" s="17" t="s">
        <v>349</v>
      </c>
      <c r="BE163" s="240">
        <f>IF(N163="základní",J163,0)</f>
        <v>0</v>
      </c>
      <c r="BF163" s="240">
        <f>IF(N163="snížená",J163,0)</f>
        <v>0</v>
      </c>
      <c r="BG163" s="240">
        <f>IF(N163="zákl. přenesená",J163,0)</f>
        <v>0</v>
      </c>
      <c r="BH163" s="240">
        <f>IF(N163="sníž. přenesená",J163,0)</f>
        <v>0</v>
      </c>
      <c r="BI163" s="240">
        <f>IF(N163="nulová",J163,0)</f>
        <v>0</v>
      </c>
      <c r="BJ163" s="17" t="s">
        <v>83</v>
      </c>
      <c r="BK163" s="240">
        <f>ROUND(I163*H163,2)</f>
        <v>0</v>
      </c>
      <c r="BL163" s="17" t="s">
        <v>439</v>
      </c>
      <c r="BM163" s="239" t="s">
        <v>604</v>
      </c>
    </row>
    <row r="164" s="2" customFormat="1" ht="24.15" customHeight="1">
      <c r="A164" s="38"/>
      <c r="B164" s="39"/>
      <c r="C164" s="228" t="s">
        <v>482</v>
      </c>
      <c r="D164" s="228" t="s">
        <v>351</v>
      </c>
      <c r="E164" s="229" t="s">
        <v>2342</v>
      </c>
      <c r="F164" s="230" t="s">
        <v>2343</v>
      </c>
      <c r="G164" s="231" t="s">
        <v>416</v>
      </c>
      <c r="H164" s="232">
        <v>4</v>
      </c>
      <c r="I164" s="233"/>
      <c r="J164" s="234">
        <f>ROUND(I164*H164,2)</f>
        <v>0</v>
      </c>
      <c r="K164" s="230" t="s">
        <v>1</v>
      </c>
      <c r="L164" s="44"/>
      <c r="M164" s="235" t="s">
        <v>1</v>
      </c>
      <c r="N164" s="236" t="s">
        <v>41</v>
      </c>
      <c r="O164" s="91"/>
      <c r="P164" s="237">
        <f>O164*H164</f>
        <v>0</v>
      </c>
      <c r="Q164" s="237">
        <v>0</v>
      </c>
      <c r="R164" s="237">
        <f>Q164*H164</f>
        <v>0</v>
      </c>
      <c r="S164" s="237">
        <v>0</v>
      </c>
      <c r="T164" s="238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39" t="s">
        <v>439</v>
      </c>
      <c r="AT164" s="239" t="s">
        <v>351</v>
      </c>
      <c r="AU164" s="239" t="s">
        <v>83</v>
      </c>
      <c r="AY164" s="17" t="s">
        <v>349</v>
      </c>
      <c r="BE164" s="240">
        <f>IF(N164="základní",J164,0)</f>
        <v>0</v>
      </c>
      <c r="BF164" s="240">
        <f>IF(N164="snížená",J164,0)</f>
        <v>0</v>
      </c>
      <c r="BG164" s="240">
        <f>IF(N164="zákl. přenesená",J164,0)</f>
        <v>0</v>
      </c>
      <c r="BH164" s="240">
        <f>IF(N164="sníž. přenesená",J164,0)</f>
        <v>0</v>
      </c>
      <c r="BI164" s="240">
        <f>IF(N164="nulová",J164,0)</f>
        <v>0</v>
      </c>
      <c r="BJ164" s="17" t="s">
        <v>83</v>
      </c>
      <c r="BK164" s="240">
        <f>ROUND(I164*H164,2)</f>
        <v>0</v>
      </c>
      <c r="BL164" s="17" t="s">
        <v>439</v>
      </c>
      <c r="BM164" s="239" t="s">
        <v>615</v>
      </c>
    </row>
    <row r="165" s="2" customFormat="1">
      <c r="A165" s="38"/>
      <c r="B165" s="39"/>
      <c r="C165" s="40"/>
      <c r="D165" s="243" t="s">
        <v>2220</v>
      </c>
      <c r="E165" s="40"/>
      <c r="F165" s="291" t="s">
        <v>2344</v>
      </c>
      <c r="G165" s="40"/>
      <c r="H165" s="40"/>
      <c r="I165" s="292"/>
      <c r="J165" s="40"/>
      <c r="K165" s="40"/>
      <c r="L165" s="44"/>
      <c r="M165" s="293"/>
      <c r="N165" s="294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7" t="s">
        <v>2220</v>
      </c>
      <c r="AU165" s="17" t="s">
        <v>83</v>
      </c>
    </row>
    <row r="166" s="2" customFormat="1" ht="16.5" customHeight="1">
      <c r="A166" s="38"/>
      <c r="B166" s="39"/>
      <c r="C166" s="228" t="s">
        <v>487</v>
      </c>
      <c r="D166" s="228" t="s">
        <v>351</v>
      </c>
      <c r="E166" s="229" t="s">
        <v>2345</v>
      </c>
      <c r="F166" s="230" t="s">
        <v>2346</v>
      </c>
      <c r="G166" s="231" t="s">
        <v>416</v>
      </c>
      <c r="H166" s="232">
        <v>10</v>
      </c>
      <c r="I166" s="233"/>
      <c r="J166" s="234">
        <f>ROUND(I166*H166,2)</f>
        <v>0</v>
      </c>
      <c r="K166" s="230" t="s">
        <v>1</v>
      </c>
      <c r="L166" s="44"/>
      <c r="M166" s="235" t="s">
        <v>1</v>
      </c>
      <c r="N166" s="236" t="s">
        <v>41</v>
      </c>
      <c r="O166" s="91"/>
      <c r="P166" s="237">
        <f>O166*H166</f>
        <v>0</v>
      </c>
      <c r="Q166" s="237">
        <v>0</v>
      </c>
      <c r="R166" s="237">
        <f>Q166*H166</f>
        <v>0</v>
      </c>
      <c r="S166" s="237">
        <v>0</v>
      </c>
      <c r="T166" s="238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39" t="s">
        <v>439</v>
      </c>
      <c r="AT166" s="239" t="s">
        <v>351</v>
      </c>
      <c r="AU166" s="239" t="s">
        <v>83</v>
      </c>
      <c r="AY166" s="17" t="s">
        <v>349</v>
      </c>
      <c r="BE166" s="240">
        <f>IF(N166="základní",J166,0)</f>
        <v>0</v>
      </c>
      <c r="BF166" s="240">
        <f>IF(N166="snížená",J166,0)</f>
        <v>0</v>
      </c>
      <c r="BG166" s="240">
        <f>IF(N166="zákl. přenesená",J166,0)</f>
        <v>0</v>
      </c>
      <c r="BH166" s="240">
        <f>IF(N166="sníž. přenesená",J166,0)</f>
        <v>0</v>
      </c>
      <c r="BI166" s="240">
        <f>IF(N166="nulová",J166,0)</f>
        <v>0</v>
      </c>
      <c r="BJ166" s="17" t="s">
        <v>83</v>
      </c>
      <c r="BK166" s="240">
        <f>ROUND(I166*H166,2)</f>
        <v>0</v>
      </c>
      <c r="BL166" s="17" t="s">
        <v>439</v>
      </c>
      <c r="BM166" s="239" t="s">
        <v>628</v>
      </c>
    </row>
    <row r="167" s="2" customFormat="1">
      <c r="A167" s="38"/>
      <c r="B167" s="39"/>
      <c r="C167" s="40"/>
      <c r="D167" s="243" t="s">
        <v>2220</v>
      </c>
      <c r="E167" s="40"/>
      <c r="F167" s="291" t="s">
        <v>2347</v>
      </c>
      <c r="G167" s="40"/>
      <c r="H167" s="40"/>
      <c r="I167" s="292"/>
      <c r="J167" s="40"/>
      <c r="K167" s="40"/>
      <c r="L167" s="44"/>
      <c r="M167" s="293"/>
      <c r="N167" s="294"/>
      <c r="O167" s="91"/>
      <c r="P167" s="91"/>
      <c r="Q167" s="91"/>
      <c r="R167" s="91"/>
      <c r="S167" s="91"/>
      <c r="T167" s="92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T167" s="17" t="s">
        <v>2220</v>
      </c>
      <c r="AU167" s="17" t="s">
        <v>83</v>
      </c>
    </row>
    <row r="168" s="2" customFormat="1" ht="21.75" customHeight="1">
      <c r="A168" s="38"/>
      <c r="B168" s="39"/>
      <c r="C168" s="228" t="s">
        <v>493</v>
      </c>
      <c r="D168" s="228" t="s">
        <v>351</v>
      </c>
      <c r="E168" s="229" t="s">
        <v>2348</v>
      </c>
      <c r="F168" s="230" t="s">
        <v>2349</v>
      </c>
      <c r="G168" s="231" t="s">
        <v>416</v>
      </c>
      <c r="H168" s="232">
        <v>3</v>
      </c>
      <c r="I168" s="233"/>
      <c r="J168" s="234">
        <f>ROUND(I168*H168,2)</f>
        <v>0</v>
      </c>
      <c r="K168" s="230" t="s">
        <v>1</v>
      </c>
      <c r="L168" s="44"/>
      <c r="M168" s="235" t="s">
        <v>1</v>
      </c>
      <c r="N168" s="236" t="s">
        <v>41</v>
      </c>
      <c r="O168" s="91"/>
      <c r="P168" s="237">
        <f>O168*H168</f>
        <v>0</v>
      </c>
      <c r="Q168" s="237">
        <v>0</v>
      </c>
      <c r="R168" s="237">
        <f>Q168*H168</f>
        <v>0</v>
      </c>
      <c r="S168" s="237">
        <v>0</v>
      </c>
      <c r="T168" s="238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39" t="s">
        <v>439</v>
      </c>
      <c r="AT168" s="239" t="s">
        <v>351</v>
      </c>
      <c r="AU168" s="239" t="s">
        <v>83</v>
      </c>
      <c r="AY168" s="17" t="s">
        <v>349</v>
      </c>
      <c r="BE168" s="240">
        <f>IF(N168="základní",J168,0)</f>
        <v>0</v>
      </c>
      <c r="BF168" s="240">
        <f>IF(N168="snížená",J168,0)</f>
        <v>0</v>
      </c>
      <c r="BG168" s="240">
        <f>IF(N168="zákl. přenesená",J168,0)</f>
        <v>0</v>
      </c>
      <c r="BH168" s="240">
        <f>IF(N168="sníž. přenesená",J168,0)</f>
        <v>0</v>
      </c>
      <c r="BI168" s="240">
        <f>IF(N168="nulová",J168,0)</f>
        <v>0</v>
      </c>
      <c r="BJ168" s="17" t="s">
        <v>83</v>
      </c>
      <c r="BK168" s="240">
        <f>ROUND(I168*H168,2)</f>
        <v>0</v>
      </c>
      <c r="BL168" s="17" t="s">
        <v>439</v>
      </c>
      <c r="BM168" s="239" t="s">
        <v>637</v>
      </c>
    </row>
    <row r="169" s="2" customFormat="1">
      <c r="A169" s="38"/>
      <c r="B169" s="39"/>
      <c r="C169" s="40"/>
      <c r="D169" s="243" t="s">
        <v>2220</v>
      </c>
      <c r="E169" s="40"/>
      <c r="F169" s="291" t="s">
        <v>2350</v>
      </c>
      <c r="G169" s="40"/>
      <c r="H169" s="40"/>
      <c r="I169" s="292"/>
      <c r="J169" s="40"/>
      <c r="K169" s="40"/>
      <c r="L169" s="44"/>
      <c r="M169" s="293"/>
      <c r="N169" s="294"/>
      <c r="O169" s="91"/>
      <c r="P169" s="91"/>
      <c r="Q169" s="91"/>
      <c r="R169" s="91"/>
      <c r="S169" s="91"/>
      <c r="T169" s="92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T169" s="17" t="s">
        <v>2220</v>
      </c>
      <c r="AU169" s="17" t="s">
        <v>83</v>
      </c>
    </row>
    <row r="170" s="2" customFormat="1" ht="24.15" customHeight="1">
      <c r="A170" s="38"/>
      <c r="B170" s="39"/>
      <c r="C170" s="228" t="s">
        <v>499</v>
      </c>
      <c r="D170" s="228" t="s">
        <v>351</v>
      </c>
      <c r="E170" s="229" t="s">
        <v>2351</v>
      </c>
      <c r="F170" s="230" t="s">
        <v>2352</v>
      </c>
      <c r="G170" s="231" t="s">
        <v>2304</v>
      </c>
      <c r="H170" s="232">
        <v>1</v>
      </c>
      <c r="I170" s="233"/>
      <c r="J170" s="234">
        <f>ROUND(I170*H170,2)</f>
        <v>0</v>
      </c>
      <c r="K170" s="230" t="s">
        <v>1</v>
      </c>
      <c r="L170" s="44"/>
      <c r="M170" s="235" t="s">
        <v>1</v>
      </c>
      <c r="N170" s="236" t="s">
        <v>41</v>
      </c>
      <c r="O170" s="91"/>
      <c r="P170" s="237">
        <f>O170*H170</f>
        <v>0</v>
      </c>
      <c r="Q170" s="237">
        <v>0</v>
      </c>
      <c r="R170" s="237">
        <f>Q170*H170</f>
        <v>0</v>
      </c>
      <c r="S170" s="237">
        <v>0</v>
      </c>
      <c r="T170" s="238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39" t="s">
        <v>439</v>
      </c>
      <c r="AT170" s="239" t="s">
        <v>351</v>
      </c>
      <c r="AU170" s="239" t="s">
        <v>83</v>
      </c>
      <c r="AY170" s="17" t="s">
        <v>349</v>
      </c>
      <c r="BE170" s="240">
        <f>IF(N170="základní",J170,0)</f>
        <v>0</v>
      </c>
      <c r="BF170" s="240">
        <f>IF(N170="snížená",J170,0)</f>
        <v>0</v>
      </c>
      <c r="BG170" s="240">
        <f>IF(N170="zákl. přenesená",J170,0)</f>
        <v>0</v>
      </c>
      <c r="BH170" s="240">
        <f>IF(N170="sníž. přenesená",J170,0)</f>
        <v>0</v>
      </c>
      <c r="BI170" s="240">
        <f>IF(N170="nulová",J170,0)</f>
        <v>0</v>
      </c>
      <c r="BJ170" s="17" t="s">
        <v>83</v>
      </c>
      <c r="BK170" s="240">
        <f>ROUND(I170*H170,2)</f>
        <v>0</v>
      </c>
      <c r="BL170" s="17" t="s">
        <v>439</v>
      </c>
      <c r="BM170" s="239" t="s">
        <v>648</v>
      </c>
    </row>
    <row r="171" s="2" customFormat="1">
      <c r="A171" s="38"/>
      <c r="B171" s="39"/>
      <c r="C171" s="40"/>
      <c r="D171" s="243" t="s">
        <v>2220</v>
      </c>
      <c r="E171" s="40"/>
      <c r="F171" s="291" t="s">
        <v>2353</v>
      </c>
      <c r="G171" s="40"/>
      <c r="H171" s="40"/>
      <c r="I171" s="292"/>
      <c r="J171" s="40"/>
      <c r="K171" s="40"/>
      <c r="L171" s="44"/>
      <c r="M171" s="293"/>
      <c r="N171" s="294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7" t="s">
        <v>2220</v>
      </c>
      <c r="AU171" s="17" t="s">
        <v>83</v>
      </c>
    </row>
    <row r="172" s="2" customFormat="1" ht="16.5" customHeight="1">
      <c r="A172" s="38"/>
      <c r="B172" s="39"/>
      <c r="C172" s="228" t="s">
        <v>259</v>
      </c>
      <c r="D172" s="228" t="s">
        <v>351</v>
      </c>
      <c r="E172" s="229" t="s">
        <v>2354</v>
      </c>
      <c r="F172" s="230" t="s">
        <v>2355</v>
      </c>
      <c r="G172" s="231" t="s">
        <v>416</v>
      </c>
      <c r="H172" s="232">
        <v>14</v>
      </c>
      <c r="I172" s="233"/>
      <c r="J172" s="234">
        <f>ROUND(I172*H172,2)</f>
        <v>0</v>
      </c>
      <c r="K172" s="230" t="s">
        <v>1</v>
      </c>
      <c r="L172" s="44"/>
      <c r="M172" s="235" t="s">
        <v>1</v>
      </c>
      <c r="N172" s="236" t="s">
        <v>41</v>
      </c>
      <c r="O172" s="91"/>
      <c r="P172" s="237">
        <f>O172*H172</f>
        <v>0</v>
      </c>
      <c r="Q172" s="237">
        <v>0</v>
      </c>
      <c r="R172" s="237">
        <f>Q172*H172</f>
        <v>0</v>
      </c>
      <c r="S172" s="237">
        <v>0</v>
      </c>
      <c r="T172" s="238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39" t="s">
        <v>439</v>
      </c>
      <c r="AT172" s="239" t="s">
        <v>351</v>
      </c>
      <c r="AU172" s="239" t="s">
        <v>83</v>
      </c>
      <c r="AY172" s="17" t="s">
        <v>349</v>
      </c>
      <c r="BE172" s="240">
        <f>IF(N172="základní",J172,0)</f>
        <v>0</v>
      </c>
      <c r="BF172" s="240">
        <f>IF(N172="snížená",J172,0)</f>
        <v>0</v>
      </c>
      <c r="BG172" s="240">
        <f>IF(N172="zákl. přenesená",J172,0)</f>
        <v>0</v>
      </c>
      <c r="BH172" s="240">
        <f>IF(N172="sníž. přenesená",J172,0)</f>
        <v>0</v>
      </c>
      <c r="BI172" s="240">
        <f>IF(N172="nulová",J172,0)</f>
        <v>0</v>
      </c>
      <c r="BJ172" s="17" t="s">
        <v>83</v>
      </c>
      <c r="BK172" s="240">
        <f>ROUND(I172*H172,2)</f>
        <v>0</v>
      </c>
      <c r="BL172" s="17" t="s">
        <v>439</v>
      </c>
      <c r="BM172" s="239" t="s">
        <v>658</v>
      </c>
    </row>
    <row r="173" s="2" customFormat="1" ht="24.15" customHeight="1">
      <c r="A173" s="38"/>
      <c r="B173" s="39"/>
      <c r="C173" s="228" t="s">
        <v>508</v>
      </c>
      <c r="D173" s="228" t="s">
        <v>351</v>
      </c>
      <c r="E173" s="229" t="s">
        <v>2356</v>
      </c>
      <c r="F173" s="230" t="s">
        <v>2357</v>
      </c>
      <c r="G173" s="231" t="s">
        <v>416</v>
      </c>
      <c r="H173" s="232">
        <v>7</v>
      </c>
      <c r="I173" s="233"/>
      <c r="J173" s="234">
        <f>ROUND(I173*H173,2)</f>
        <v>0</v>
      </c>
      <c r="K173" s="230" t="s">
        <v>1</v>
      </c>
      <c r="L173" s="44"/>
      <c r="M173" s="235" t="s">
        <v>1</v>
      </c>
      <c r="N173" s="236" t="s">
        <v>41</v>
      </c>
      <c r="O173" s="91"/>
      <c r="P173" s="237">
        <f>O173*H173</f>
        <v>0</v>
      </c>
      <c r="Q173" s="237">
        <v>0</v>
      </c>
      <c r="R173" s="237">
        <f>Q173*H173</f>
        <v>0</v>
      </c>
      <c r="S173" s="237">
        <v>0</v>
      </c>
      <c r="T173" s="238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39" t="s">
        <v>439</v>
      </c>
      <c r="AT173" s="239" t="s">
        <v>351</v>
      </c>
      <c r="AU173" s="239" t="s">
        <v>83</v>
      </c>
      <c r="AY173" s="17" t="s">
        <v>349</v>
      </c>
      <c r="BE173" s="240">
        <f>IF(N173="základní",J173,0)</f>
        <v>0</v>
      </c>
      <c r="BF173" s="240">
        <f>IF(N173="snížená",J173,0)</f>
        <v>0</v>
      </c>
      <c r="BG173" s="240">
        <f>IF(N173="zákl. přenesená",J173,0)</f>
        <v>0</v>
      </c>
      <c r="BH173" s="240">
        <f>IF(N173="sníž. přenesená",J173,0)</f>
        <v>0</v>
      </c>
      <c r="BI173" s="240">
        <f>IF(N173="nulová",J173,0)</f>
        <v>0</v>
      </c>
      <c r="BJ173" s="17" t="s">
        <v>83</v>
      </c>
      <c r="BK173" s="240">
        <f>ROUND(I173*H173,2)</f>
        <v>0</v>
      </c>
      <c r="BL173" s="17" t="s">
        <v>439</v>
      </c>
      <c r="BM173" s="239" t="s">
        <v>670</v>
      </c>
    </row>
    <row r="174" s="2" customFormat="1">
      <c r="A174" s="38"/>
      <c r="B174" s="39"/>
      <c r="C174" s="40"/>
      <c r="D174" s="243" t="s">
        <v>2220</v>
      </c>
      <c r="E174" s="40"/>
      <c r="F174" s="291" t="s">
        <v>2353</v>
      </c>
      <c r="G174" s="40"/>
      <c r="H174" s="40"/>
      <c r="I174" s="292"/>
      <c r="J174" s="40"/>
      <c r="K174" s="40"/>
      <c r="L174" s="44"/>
      <c r="M174" s="293"/>
      <c r="N174" s="294"/>
      <c r="O174" s="91"/>
      <c r="P174" s="91"/>
      <c r="Q174" s="91"/>
      <c r="R174" s="91"/>
      <c r="S174" s="91"/>
      <c r="T174" s="92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7" t="s">
        <v>2220</v>
      </c>
      <c r="AU174" s="17" t="s">
        <v>83</v>
      </c>
    </row>
    <row r="175" s="2" customFormat="1" ht="16.5" customHeight="1">
      <c r="A175" s="38"/>
      <c r="B175" s="39"/>
      <c r="C175" s="228" t="s">
        <v>512</v>
      </c>
      <c r="D175" s="228" t="s">
        <v>351</v>
      </c>
      <c r="E175" s="229" t="s">
        <v>2358</v>
      </c>
      <c r="F175" s="230" t="s">
        <v>2359</v>
      </c>
      <c r="G175" s="231" t="s">
        <v>416</v>
      </c>
      <c r="H175" s="232">
        <v>1</v>
      </c>
      <c r="I175" s="233"/>
      <c r="J175" s="234">
        <f>ROUND(I175*H175,2)</f>
        <v>0</v>
      </c>
      <c r="K175" s="230" t="s">
        <v>1</v>
      </c>
      <c r="L175" s="44"/>
      <c r="M175" s="235" t="s">
        <v>1</v>
      </c>
      <c r="N175" s="236" t="s">
        <v>41</v>
      </c>
      <c r="O175" s="91"/>
      <c r="P175" s="237">
        <f>O175*H175</f>
        <v>0</v>
      </c>
      <c r="Q175" s="237">
        <v>0</v>
      </c>
      <c r="R175" s="237">
        <f>Q175*H175</f>
        <v>0</v>
      </c>
      <c r="S175" s="237">
        <v>0</v>
      </c>
      <c r="T175" s="238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39" t="s">
        <v>439</v>
      </c>
      <c r="AT175" s="239" t="s">
        <v>351</v>
      </c>
      <c r="AU175" s="239" t="s">
        <v>83</v>
      </c>
      <c r="AY175" s="17" t="s">
        <v>349</v>
      </c>
      <c r="BE175" s="240">
        <f>IF(N175="základní",J175,0)</f>
        <v>0</v>
      </c>
      <c r="BF175" s="240">
        <f>IF(N175="snížená",J175,0)</f>
        <v>0</v>
      </c>
      <c r="BG175" s="240">
        <f>IF(N175="zákl. přenesená",J175,0)</f>
        <v>0</v>
      </c>
      <c r="BH175" s="240">
        <f>IF(N175="sníž. přenesená",J175,0)</f>
        <v>0</v>
      </c>
      <c r="BI175" s="240">
        <f>IF(N175="nulová",J175,0)</f>
        <v>0</v>
      </c>
      <c r="BJ175" s="17" t="s">
        <v>83</v>
      </c>
      <c r="BK175" s="240">
        <f>ROUND(I175*H175,2)</f>
        <v>0</v>
      </c>
      <c r="BL175" s="17" t="s">
        <v>439</v>
      </c>
      <c r="BM175" s="239" t="s">
        <v>678</v>
      </c>
    </row>
    <row r="176" s="2" customFormat="1" ht="24.15" customHeight="1">
      <c r="A176" s="38"/>
      <c r="B176" s="39"/>
      <c r="C176" s="228" t="s">
        <v>517</v>
      </c>
      <c r="D176" s="228" t="s">
        <v>351</v>
      </c>
      <c r="E176" s="229" t="s">
        <v>2360</v>
      </c>
      <c r="F176" s="230" t="s">
        <v>2361</v>
      </c>
      <c r="G176" s="231" t="s">
        <v>422</v>
      </c>
      <c r="H176" s="232">
        <v>60</v>
      </c>
      <c r="I176" s="233"/>
      <c r="J176" s="234">
        <f>ROUND(I176*H176,2)</f>
        <v>0</v>
      </c>
      <c r="K176" s="230" t="s">
        <v>1</v>
      </c>
      <c r="L176" s="44"/>
      <c r="M176" s="235" t="s">
        <v>1</v>
      </c>
      <c r="N176" s="236" t="s">
        <v>41</v>
      </c>
      <c r="O176" s="91"/>
      <c r="P176" s="237">
        <f>O176*H176</f>
        <v>0</v>
      </c>
      <c r="Q176" s="237">
        <v>0</v>
      </c>
      <c r="R176" s="237">
        <f>Q176*H176</f>
        <v>0</v>
      </c>
      <c r="S176" s="237">
        <v>0</v>
      </c>
      <c r="T176" s="238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39" t="s">
        <v>439</v>
      </c>
      <c r="AT176" s="239" t="s">
        <v>351</v>
      </c>
      <c r="AU176" s="239" t="s">
        <v>83</v>
      </c>
      <c r="AY176" s="17" t="s">
        <v>349</v>
      </c>
      <c r="BE176" s="240">
        <f>IF(N176="základní",J176,0)</f>
        <v>0</v>
      </c>
      <c r="BF176" s="240">
        <f>IF(N176="snížená",J176,0)</f>
        <v>0</v>
      </c>
      <c r="BG176" s="240">
        <f>IF(N176="zákl. přenesená",J176,0)</f>
        <v>0</v>
      </c>
      <c r="BH176" s="240">
        <f>IF(N176="sníž. přenesená",J176,0)</f>
        <v>0</v>
      </c>
      <c r="BI176" s="240">
        <f>IF(N176="nulová",J176,0)</f>
        <v>0</v>
      </c>
      <c r="BJ176" s="17" t="s">
        <v>83</v>
      </c>
      <c r="BK176" s="240">
        <f>ROUND(I176*H176,2)</f>
        <v>0</v>
      </c>
      <c r="BL176" s="17" t="s">
        <v>439</v>
      </c>
      <c r="BM176" s="239" t="s">
        <v>686</v>
      </c>
    </row>
    <row r="177" s="2" customFormat="1" ht="24.15" customHeight="1">
      <c r="A177" s="38"/>
      <c r="B177" s="39"/>
      <c r="C177" s="228" t="s">
        <v>521</v>
      </c>
      <c r="D177" s="228" t="s">
        <v>351</v>
      </c>
      <c r="E177" s="229" t="s">
        <v>2362</v>
      </c>
      <c r="F177" s="230" t="s">
        <v>2363</v>
      </c>
      <c r="G177" s="231" t="s">
        <v>416</v>
      </c>
      <c r="H177" s="232">
        <v>7</v>
      </c>
      <c r="I177" s="233"/>
      <c r="J177" s="234">
        <f>ROUND(I177*H177,2)</f>
        <v>0</v>
      </c>
      <c r="K177" s="230" t="s">
        <v>1</v>
      </c>
      <c r="L177" s="44"/>
      <c r="M177" s="235" t="s">
        <v>1</v>
      </c>
      <c r="N177" s="236" t="s">
        <v>41</v>
      </c>
      <c r="O177" s="91"/>
      <c r="P177" s="237">
        <f>O177*H177</f>
        <v>0</v>
      </c>
      <c r="Q177" s="237">
        <v>0</v>
      </c>
      <c r="R177" s="237">
        <f>Q177*H177</f>
        <v>0</v>
      </c>
      <c r="S177" s="237">
        <v>0</v>
      </c>
      <c r="T177" s="238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39" t="s">
        <v>439</v>
      </c>
      <c r="AT177" s="239" t="s">
        <v>351</v>
      </c>
      <c r="AU177" s="239" t="s">
        <v>83</v>
      </c>
      <c r="AY177" s="17" t="s">
        <v>349</v>
      </c>
      <c r="BE177" s="240">
        <f>IF(N177="základní",J177,0)</f>
        <v>0</v>
      </c>
      <c r="BF177" s="240">
        <f>IF(N177="snížená",J177,0)</f>
        <v>0</v>
      </c>
      <c r="BG177" s="240">
        <f>IF(N177="zákl. přenesená",J177,0)</f>
        <v>0</v>
      </c>
      <c r="BH177" s="240">
        <f>IF(N177="sníž. přenesená",J177,0)</f>
        <v>0</v>
      </c>
      <c r="BI177" s="240">
        <f>IF(N177="nulová",J177,0)</f>
        <v>0</v>
      </c>
      <c r="BJ177" s="17" t="s">
        <v>83</v>
      </c>
      <c r="BK177" s="240">
        <f>ROUND(I177*H177,2)</f>
        <v>0</v>
      </c>
      <c r="BL177" s="17" t="s">
        <v>439</v>
      </c>
      <c r="BM177" s="239" t="s">
        <v>697</v>
      </c>
    </row>
    <row r="178" s="2" customFormat="1" ht="16.5" customHeight="1">
      <c r="A178" s="38"/>
      <c r="B178" s="39"/>
      <c r="C178" s="228" t="s">
        <v>525</v>
      </c>
      <c r="D178" s="228" t="s">
        <v>351</v>
      </c>
      <c r="E178" s="229" t="s">
        <v>2364</v>
      </c>
      <c r="F178" s="230" t="s">
        <v>2365</v>
      </c>
      <c r="G178" s="231" t="s">
        <v>416</v>
      </c>
      <c r="H178" s="232">
        <v>1</v>
      </c>
      <c r="I178" s="233"/>
      <c r="J178" s="234">
        <f>ROUND(I178*H178,2)</f>
        <v>0</v>
      </c>
      <c r="K178" s="230" t="s">
        <v>1</v>
      </c>
      <c r="L178" s="44"/>
      <c r="M178" s="235" t="s">
        <v>1</v>
      </c>
      <c r="N178" s="236" t="s">
        <v>41</v>
      </c>
      <c r="O178" s="91"/>
      <c r="P178" s="237">
        <f>O178*H178</f>
        <v>0</v>
      </c>
      <c r="Q178" s="237">
        <v>0</v>
      </c>
      <c r="R178" s="237">
        <f>Q178*H178</f>
        <v>0</v>
      </c>
      <c r="S178" s="237">
        <v>0</v>
      </c>
      <c r="T178" s="238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39" t="s">
        <v>439</v>
      </c>
      <c r="AT178" s="239" t="s">
        <v>351</v>
      </c>
      <c r="AU178" s="239" t="s">
        <v>83</v>
      </c>
      <c r="AY178" s="17" t="s">
        <v>349</v>
      </c>
      <c r="BE178" s="240">
        <f>IF(N178="základní",J178,0)</f>
        <v>0</v>
      </c>
      <c r="BF178" s="240">
        <f>IF(N178="snížená",J178,0)</f>
        <v>0</v>
      </c>
      <c r="BG178" s="240">
        <f>IF(N178="zákl. přenesená",J178,0)</f>
        <v>0</v>
      </c>
      <c r="BH178" s="240">
        <f>IF(N178="sníž. přenesená",J178,0)</f>
        <v>0</v>
      </c>
      <c r="BI178" s="240">
        <f>IF(N178="nulová",J178,0)</f>
        <v>0</v>
      </c>
      <c r="BJ178" s="17" t="s">
        <v>83</v>
      </c>
      <c r="BK178" s="240">
        <f>ROUND(I178*H178,2)</f>
        <v>0</v>
      </c>
      <c r="BL178" s="17" t="s">
        <v>439</v>
      </c>
      <c r="BM178" s="239" t="s">
        <v>720</v>
      </c>
    </row>
    <row r="179" s="2" customFormat="1" ht="16.5" customHeight="1">
      <c r="A179" s="38"/>
      <c r="B179" s="39"/>
      <c r="C179" s="228" t="s">
        <v>531</v>
      </c>
      <c r="D179" s="228" t="s">
        <v>351</v>
      </c>
      <c r="E179" s="229" t="s">
        <v>2366</v>
      </c>
      <c r="F179" s="230" t="s">
        <v>2367</v>
      </c>
      <c r="G179" s="231" t="s">
        <v>354</v>
      </c>
      <c r="H179" s="232">
        <v>2.7599999999999998</v>
      </c>
      <c r="I179" s="233"/>
      <c r="J179" s="234">
        <f>ROUND(I179*H179,2)</f>
        <v>0</v>
      </c>
      <c r="K179" s="230" t="s">
        <v>1</v>
      </c>
      <c r="L179" s="44"/>
      <c r="M179" s="235" t="s">
        <v>1</v>
      </c>
      <c r="N179" s="236" t="s">
        <v>41</v>
      </c>
      <c r="O179" s="91"/>
      <c r="P179" s="237">
        <f>O179*H179</f>
        <v>0</v>
      </c>
      <c r="Q179" s="237">
        <v>0</v>
      </c>
      <c r="R179" s="237">
        <f>Q179*H179</f>
        <v>0</v>
      </c>
      <c r="S179" s="237">
        <v>0</v>
      </c>
      <c r="T179" s="238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39" t="s">
        <v>439</v>
      </c>
      <c r="AT179" s="239" t="s">
        <v>351</v>
      </c>
      <c r="AU179" s="239" t="s">
        <v>83</v>
      </c>
      <c r="AY179" s="17" t="s">
        <v>349</v>
      </c>
      <c r="BE179" s="240">
        <f>IF(N179="základní",J179,0)</f>
        <v>0</v>
      </c>
      <c r="BF179" s="240">
        <f>IF(N179="snížená",J179,0)</f>
        <v>0</v>
      </c>
      <c r="BG179" s="240">
        <f>IF(N179="zákl. přenesená",J179,0)</f>
        <v>0</v>
      </c>
      <c r="BH179" s="240">
        <f>IF(N179="sníž. přenesená",J179,0)</f>
        <v>0</v>
      </c>
      <c r="BI179" s="240">
        <f>IF(N179="nulová",J179,0)</f>
        <v>0</v>
      </c>
      <c r="BJ179" s="17" t="s">
        <v>83</v>
      </c>
      <c r="BK179" s="240">
        <f>ROUND(I179*H179,2)</f>
        <v>0</v>
      </c>
      <c r="BL179" s="17" t="s">
        <v>439</v>
      </c>
      <c r="BM179" s="239" t="s">
        <v>729</v>
      </c>
    </row>
    <row r="180" s="2" customFormat="1">
      <c r="A180" s="38"/>
      <c r="B180" s="39"/>
      <c r="C180" s="40"/>
      <c r="D180" s="243" t="s">
        <v>2220</v>
      </c>
      <c r="E180" s="40"/>
      <c r="F180" s="291" t="s">
        <v>2368</v>
      </c>
      <c r="G180" s="40"/>
      <c r="H180" s="40"/>
      <c r="I180" s="292"/>
      <c r="J180" s="40"/>
      <c r="K180" s="40"/>
      <c r="L180" s="44"/>
      <c r="M180" s="293"/>
      <c r="N180" s="294"/>
      <c r="O180" s="91"/>
      <c r="P180" s="91"/>
      <c r="Q180" s="91"/>
      <c r="R180" s="91"/>
      <c r="S180" s="91"/>
      <c r="T180" s="92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T180" s="17" t="s">
        <v>2220</v>
      </c>
      <c r="AU180" s="17" t="s">
        <v>83</v>
      </c>
    </row>
    <row r="181" s="12" customFormat="1" ht="25.92" customHeight="1">
      <c r="A181" s="12"/>
      <c r="B181" s="212"/>
      <c r="C181" s="213"/>
      <c r="D181" s="214" t="s">
        <v>75</v>
      </c>
      <c r="E181" s="215" t="s">
        <v>2369</v>
      </c>
      <c r="F181" s="215" t="s">
        <v>2370</v>
      </c>
      <c r="G181" s="213"/>
      <c r="H181" s="213"/>
      <c r="I181" s="216"/>
      <c r="J181" s="217">
        <f>BK181</f>
        <v>0</v>
      </c>
      <c r="K181" s="213"/>
      <c r="L181" s="218"/>
      <c r="M181" s="219"/>
      <c r="N181" s="220"/>
      <c r="O181" s="220"/>
      <c r="P181" s="221">
        <f>SUM(P182:P244)</f>
        <v>0</v>
      </c>
      <c r="Q181" s="220"/>
      <c r="R181" s="221">
        <f>SUM(R182:R244)</f>
        <v>0</v>
      </c>
      <c r="S181" s="220"/>
      <c r="T181" s="222">
        <f>SUM(T182:T244)</f>
        <v>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223" t="s">
        <v>85</v>
      </c>
      <c r="AT181" s="224" t="s">
        <v>75</v>
      </c>
      <c r="AU181" s="224" t="s">
        <v>76</v>
      </c>
      <c r="AY181" s="223" t="s">
        <v>349</v>
      </c>
      <c r="BK181" s="225">
        <f>SUM(BK182:BK244)</f>
        <v>0</v>
      </c>
    </row>
    <row r="182" s="2" customFormat="1" ht="24.15" customHeight="1">
      <c r="A182" s="38"/>
      <c r="B182" s="39"/>
      <c r="C182" s="228" t="s">
        <v>536</v>
      </c>
      <c r="D182" s="228" t="s">
        <v>351</v>
      </c>
      <c r="E182" s="229" t="s">
        <v>2371</v>
      </c>
      <c r="F182" s="230" t="s">
        <v>2372</v>
      </c>
      <c r="G182" s="231" t="s">
        <v>416</v>
      </c>
      <c r="H182" s="232">
        <v>3</v>
      </c>
      <c r="I182" s="233"/>
      <c r="J182" s="234">
        <f>ROUND(I182*H182,2)</f>
        <v>0</v>
      </c>
      <c r="K182" s="230" t="s">
        <v>1</v>
      </c>
      <c r="L182" s="44"/>
      <c r="M182" s="235" t="s">
        <v>1</v>
      </c>
      <c r="N182" s="236" t="s">
        <v>41</v>
      </c>
      <c r="O182" s="91"/>
      <c r="P182" s="237">
        <f>O182*H182</f>
        <v>0</v>
      </c>
      <c r="Q182" s="237">
        <v>0</v>
      </c>
      <c r="R182" s="237">
        <f>Q182*H182</f>
        <v>0</v>
      </c>
      <c r="S182" s="237">
        <v>0</v>
      </c>
      <c r="T182" s="238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39" t="s">
        <v>439</v>
      </c>
      <c r="AT182" s="239" t="s">
        <v>351</v>
      </c>
      <c r="AU182" s="239" t="s">
        <v>83</v>
      </c>
      <c r="AY182" s="17" t="s">
        <v>349</v>
      </c>
      <c r="BE182" s="240">
        <f>IF(N182="základní",J182,0)</f>
        <v>0</v>
      </c>
      <c r="BF182" s="240">
        <f>IF(N182="snížená",J182,0)</f>
        <v>0</v>
      </c>
      <c r="BG182" s="240">
        <f>IF(N182="zákl. přenesená",J182,0)</f>
        <v>0</v>
      </c>
      <c r="BH182" s="240">
        <f>IF(N182="sníž. přenesená",J182,0)</f>
        <v>0</v>
      </c>
      <c r="BI182" s="240">
        <f>IF(N182="nulová",J182,0)</f>
        <v>0</v>
      </c>
      <c r="BJ182" s="17" t="s">
        <v>83</v>
      </c>
      <c r="BK182" s="240">
        <f>ROUND(I182*H182,2)</f>
        <v>0</v>
      </c>
      <c r="BL182" s="17" t="s">
        <v>439</v>
      </c>
      <c r="BM182" s="239" t="s">
        <v>739</v>
      </c>
    </row>
    <row r="183" s="2" customFormat="1" ht="16.5" customHeight="1">
      <c r="A183" s="38"/>
      <c r="B183" s="39"/>
      <c r="C183" s="228" t="s">
        <v>543</v>
      </c>
      <c r="D183" s="228" t="s">
        <v>351</v>
      </c>
      <c r="E183" s="229" t="s">
        <v>2373</v>
      </c>
      <c r="F183" s="230" t="s">
        <v>2374</v>
      </c>
      <c r="G183" s="231" t="s">
        <v>422</v>
      </c>
      <c r="H183" s="232">
        <v>12</v>
      </c>
      <c r="I183" s="233"/>
      <c r="J183" s="234">
        <f>ROUND(I183*H183,2)</f>
        <v>0</v>
      </c>
      <c r="K183" s="230" t="s">
        <v>1</v>
      </c>
      <c r="L183" s="44"/>
      <c r="M183" s="235" t="s">
        <v>1</v>
      </c>
      <c r="N183" s="236" t="s">
        <v>41</v>
      </c>
      <c r="O183" s="91"/>
      <c r="P183" s="237">
        <f>O183*H183</f>
        <v>0</v>
      </c>
      <c r="Q183" s="237">
        <v>0</v>
      </c>
      <c r="R183" s="237">
        <f>Q183*H183</f>
        <v>0</v>
      </c>
      <c r="S183" s="237">
        <v>0</v>
      </c>
      <c r="T183" s="238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39" t="s">
        <v>439</v>
      </c>
      <c r="AT183" s="239" t="s">
        <v>351</v>
      </c>
      <c r="AU183" s="239" t="s">
        <v>83</v>
      </c>
      <c r="AY183" s="17" t="s">
        <v>349</v>
      </c>
      <c r="BE183" s="240">
        <f>IF(N183="základní",J183,0)</f>
        <v>0</v>
      </c>
      <c r="BF183" s="240">
        <f>IF(N183="snížená",J183,0)</f>
        <v>0</v>
      </c>
      <c r="BG183" s="240">
        <f>IF(N183="zákl. přenesená",J183,0)</f>
        <v>0</v>
      </c>
      <c r="BH183" s="240">
        <f>IF(N183="sníž. přenesená",J183,0)</f>
        <v>0</v>
      </c>
      <c r="BI183" s="240">
        <f>IF(N183="nulová",J183,0)</f>
        <v>0</v>
      </c>
      <c r="BJ183" s="17" t="s">
        <v>83</v>
      </c>
      <c r="BK183" s="240">
        <f>ROUND(I183*H183,2)</f>
        <v>0</v>
      </c>
      <c r="BL183" s="17" t="s">
        <v>439</v>
      </c>
      <c r="BM183" s="239" t="s">
        <v>750</v>
      </c>
    </row>
    <row r="184" s="2" customFormat="1" ht="33" customHeight="1">
      <c r="A184" s="38"/>
      <c r="B184" s="39"/>
      <c r="C184" s="228" t="s">
        <v>548</v>
      </c>
      <c r="D184" s="228" t="s">
        <v>351</v>
      </c>
      <c r="E184" s="229" t="s">
        <v>2375</v>
      </c>
      <c r="F184" s="230" t="s">
        <v>2376</v>
      </c>
      <c r="G184" s="231" t="s">
        <v>416</v>
      </c>
      <c r="H184" s="232">
        <v>1</v>
      </c>
      <c r="I184" s="233"/>
      <c r="J184" s="234">
        <f>ROUND(I184*H184,2)</f>
        <v>0</v>
      </c>
      <c r="K184" s="230" t="s">
        <v>1</v>
      </c>
      <c r="L184" s="44"/>
      <c r="M184" s="235" t="s">
        <v>1</v>
      </c>
      <c r="N184" s="236" t="s">
        <v>41</v>
      </c>
      <c r="O184" s="91"/>
      <c r="P184" s="237">
        <f>O184*H184</f>
        <v>0</v>
      </c>
      <c r="Q184" s="237">
        <v>0</v>
      </c>
      <c r="R184" s="237">
        <f>Q184*H184</f>
        <v>0</v>
      </c>
      <c r="S184" s="237">
        <v>0</v>
      </c>
      <c r="T184" s="238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239" t="s">
        <v>439</v>
      </c>
      <c r="AT184" s="239" t="s">
        <v>351</v>
      </c>
      <c r="AU184" s="239" t="s">
        <v>83</v>
      </c>
      <c r="AY184" s="17" t="s">
        <v>349</v>
      </c>
      <c r="BE184" s="240">
        <f>IF(N184="základní",J184,0)</f>
        <v>0</v>
      </c>
      <c r="BF184" s="240">
        <f>IF(N184="snížená",J184,0)</f>
        <v>0</v>
      </c>
      <c r="BG184" s="240">
        <f>IF(N184="zákl. přenesená",J184,0)</f>
        <v>0</v>
      </c>
      <c r="BH184" s="240">
        <f>IF(N184="sníž. přenesená",J184,0)</f>
        <v>0</v>
      </c>
      <c r="BI184" s="240">
        <f>IF(N184="nulová",J184,0)</f>
        <v>0</v>
      </c>
      <c r="BJ184" s="17" t="s">
        <v>83</v>
      </c>
      <c r="BK184" s="240">
        <f>ROUND(I184*H184,2)</f>
        <v>0</v>
      </c>
      <c r="BL184" s="17" t="s">
        <v>439</v>
      </c>
      <c r="BM184" s="239" t="s">
        <v>760</v>
      </c>
    </row>
    <row r="185" s="2" customFormat="1" ht="24.15" customHeight="1">
      <c r="A185" s="38"/>
      <c r="B185" s="39"/>
      <c r="C185" s="228" t="s">
        <v>554</v>
      </c>
      <c r="D185" s="228" t="s">
        <v>351</v>
      </c>
      <c r="E185" s="229" t="s">
        <v>2377</v>
      </c>
      <c r="F185" s="230" t="s">
        <v>2378</v>
      </c>
      <c r="G185" s="231" t="s">
        <v>416</v>
      </c>
      <c r="H185" s="232">
        <v>1</v>
      </c>
      <c r="I185" s="233"/>
      <c r="J185" s="234">
        <f>ROUND(I185*H185,2)</f>
        <v>0</v>
      </c>
      <c r="K185" s="230" t="s">
        <v>1</v>
      </c>
      <c r="L185" s="44"/>
      <c r="M185" s="235" t="s">
        <v>1</v>
      </c>
      <c r="N185" s="236" t="s">
        <v>41</v>
      </c>
      <c r="O185" s="91"/>
      <c r="P185" s="237">
        <f>O185*H185</f>
        <v>0</v>
      </c>
      <c r="Q185" s="237">
        <v>0</v>
      </c>
      <c r="R185" s="237">
        <f>Q185*H185</f>
        <v>0</v>
      </c>
      <c r="S185" s="237">
        <v>0</v>
      </c>
      <c r="T185" s="238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39" t="s">
        <v>439</v>
      </c>
      <c r="AT185" s="239" t="s">
        <v>351</v>
      </c>
      <c r="AU185" s="239" t="s">
        <v>83</v>
      </c>
      <c r="AY185" s="17" t="s">
        <v>349</v>
      </c>
      <c r="BE185" s="240">
        <f>IF(N185="základní",J185,0)</f>
        <v>0</v>
      </c>
      <c r="BF185" s="240">
        <f>IF(N185="snížená",J185,0)</f>
        <v>0</v>
      </c>
      <c r="BG185" s="240">
        <f>IF(N185="zákl. přenesená",J185,0)</f>
        <v>0</v>
      </c>
      <c r="BH185" s="240">
        <f>IF(N185="sníž. přenesená",J185,0)</f>
        <v>0</v>
      </c>
      <c r="BI185" s="240">
        <f>IF(N185="nulová",J185,0)</f>
        <v>0</v>
      </c>
      <c r="BJ185" s="17" t="s">
        <v>83</v>
      </c>
      <c r="BK185" s="240">
        <f>ROUND(I185*H185,2)</f>
        <v>0</v>
      </c>
      <c r="BL185" s="17" t="s">
        <v>439</v>
      </c>
      <c r="BM185" s="239" t="s">
        <v>769</v>
      </c>
    </row>
    <row r="186" s="2" customFormat="1" ht="16.5" customHeight="1">
      <c r="A186" s="38"/>
      <c r="B186" s="39"/>
      <c r="C186" s="228" t="s">
        <v>558</v>
      </c>
      <c r="D186" s="228" t="s">
        <v>351</v>
      </c>
      <c r="E186" s="229" t="s">
        <v>2379</v>
      </c>
      <c r="F186" s="230" t="s">
        <v>2380</v>
      </c>
      <c r="G186" s="231" t="s">
        <v>416</v>
      </c>
      <c r="H186" s="232">
        <v>1</v>
      </c>
      <c r="I186" s="233"/>
      <c r="J186" s="234">
        <f>ROUND(I186*H186,2)</f>
        <v>0</v>
      </c>
      <c r="K186" s="230" t="s">
        <v>1</v>
      </c>
      <c r="L186" s="44"/>
      <c r="M186" s="235" t="s">
        <v>1</v>
      </c>
      <c r="N186" s="236" t="s">
        <v>41</v>
      </c>
      <c r="O186" s="91"/>
      <c r="P186" s="237">
        <f>O186*H186</f>
        <v>0</v>
      </c>
      <c r="Q186" s="237">
        <v>0</v>
      </c>
      <c r="R186" s="237">
        <f>Q186*H186</f>
        <v>0</v>
      </c>
      <c r="S186" s="237">
        <v>0</v>
      </c>
      <c r="T186" s="238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39" t="s">
        <v>439</v>
      </c>
      <c r="AT186" s="239" t="s">
        <v>351</v>
      </c>
      <c r="AU186" s="239" t="s">
        <v>83</v>
      </c>
      <c r="AY186" s="17" t="s">
        <v>349</v>
      </c>
      <c r="BE186" s="240">
        <f>IF(N186="základní",J186,0)</f>
        <v>0</v>
      </c>
      <c r="BF186" s="240">
        <f>IF(N186="snížená",J186,0)</f>
        <v>0</v>
      </c>
      <c r="BG186" s="240">
        <f>IF(N186="zákl. přenesená",J186,0)</f>
        <v>0</v>
      </c>
      <c r="BH186" s="240">
        <f>IF(N186="sníž. přenesená",J186,0)</f>
        <v>0</v>
      </c>
      <c r="BI186" s="240">
        <f>IF(N186="nulová",J186,0)</f>
        <v>0</v>
      </c>
      <c r="BJ186" s="17" t="s">
        <v>83</v>
      </c>
      <c r="BK186" s="240">
        <f>ROUND(I186*H186,2)</f>
        <v>0</v>
      </c>
      <c r="BL186" s="17" t="s">
        <v>439</v>
      </c>
      <c r="BM186" s="239" t="s">
        <v>775</v>
      </c>
    </row>
    <row r="187" s="2" customFormat="1" ht="16.5" customHeight="1">
      <c r="A187" s="38"/>
      <c r="B187" s="39"/>
      <c r="C187" s="228" t="s">
        <v>562</v>
      </c>
      <c r="D187" s="228" t="s">
        <v>351</v>
      </c>
      <c r="E187" s="229" t="s">
        <v>2381</v>
      </c>
      <c r="F187" s="230" t="s">
        <v>2382</v>
      </c>
      <c r="G187" s="231" t="s">
        <v>416</v>
      </c>
      <c r="H187" s="232">
        <v>1</v>
      </c>
      <c r="I187" s="233"/>
      <c r="J187" s="234">
        <f>ROUND(I187*H187,2)</f>
        <v>0</v>
      </c>
      <c r="K187" s="230" t="s">
        <v>1</v>
      </c>
      <c r="L187" s="44"/>
      <c r="M187" s="235" t="s">
        <v>1</v>
      </c>
      <c r="N187" s="236" t="s">
        <v>41</v>
      </c>
      <c r="O187" s="91"/>
      <c r="P187" s="237">
        <f>O187*H187</f>
        <v>0</v>
      </c>
      <c r="Q187" s="237">
        <v>0</v>
      </c>
      <c r="R187" s="237">
        <f>Q187*H187</f>
        <v>0</v>
      </c>
      <c r="S187" s="237">
        <v>0</v>
      </c>
      <c r="T187" s="238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39" t="s">
        <v>439</v>
      </c>
      <c r="AT187" s="239" t="s">
        <v>351</v>
      </c>
      <c r="AU187" s="239" t="s">
        <v>83</v>
      </c>
      <c r="AY187" s="17" t="s">
        <v>349</v>
      </c>
      <c r="BE187" s="240">
        <f>IF(N187="základní",J187,0)</f>
        <v>0</v>
      </c>
      <c r="BF187" s="240">
        <f>IF(N187="snížená",J187,0)</f>
        <v>0</v>
      </c>
      <c r="BG187" s="240">
        <f>IF(N187="zákl. přenesená",J187,0)</f>
        <v>0</v>
      </c>
      <c r="BH187" s="240">
        <f>IF(N187="sníž. přenesená",J187,0)</f>
        <v>0</v>
      </c>
      <c r="BI187" s="240">
        <f>IF(N187="nulová",J187,0)</f>
        <v>0</v>
      </c>
      <c r="BJ187" s="17" t="s">
        <v>83</v>
      </c>
      <c r="BK187" s="240">
        <f>ROUND(I187*H187,2)</f>
        <v>0</v>
      </c>
      <c r="BL187" s="17" t="s">
        <v>439</v>
      </c>
      <c r="BM187" s="239" t="s">
        <v>784</v>
      </c>
    </row>
    <row r="188" s="2" customFormat="1" ht="16.5" customHeight="1">
      <c r="A188" s="38"/>
      <c r="B188" s="39"/>
      <c r="C188" s="228" t="s">
        <v>567</v>
      </c>
      <c r="D188" s="228" t="s">
        <v>351</v>
      </c>
      <c r="E188" s="229" t="s">
        <v>2383</v>
      </c>
      <c r="F188" s="230" t="s">
        <v>2384</v>
      </c>
      <c r="G188" s="231" t="s">
        <v>416</v>
      </c>
      <c r="H188" s="232">
        <v>1</v>
      </c>
      <c r="I188" s="233"/>
      <c r="J188" s="234">
        <f>ROUND(I188*H188,2)</f>
        <v>0</v>
      </c>
      <c r="K188" s="230" t="s">
        <v>1</v>
      </c>
      <c r="L188" s="44"/>
      <c r="M188" s="235" t="s">
        <v>1</v>
      </c>
      <c r="N188" s="236" t="s">
        <v>41</v>
      </c>
      <c r="O188" s="91"/>
      <c r="P188" s="237">
        <f>O188*H188</f>
        <v>0</v>
      </c>
      <c r="Q188" s="237">
        <v>0</v>
      </c>
      <c r="R188" s="237">
        <f>Q188*H188</f>
        <v>0</v>
      </c>
      <c r="S188" s="237">
        <v>0</v>
      </c>
      <c r="T188" s="238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39" t="s">
        <v>439</v>
      </c>
      <c r="AT188" s="239" t="s">
        <v>351</v>
      </c>
      <c r="AU188" s="239" t="s">
        <v>83</v>
      </c>
      <c r="AY188" s="17" t="s">
        <v>349</v>
      </c>
      <c r="BE188" s="240">
        <f>IF(N188="základní",J188,0)</f>
        <v>0</v>
      </c>
      <c r="BF188" s="240">
        <f>IF(N188="snížená",J188,0)</f>
        <v>0</v>
      </c>
      <c r="BG188" s="240">
        <f>IF(N188="zákl. přenesená",J188,0)</f>
        <v>0</v>
      </c>
      <c r="BH188" s="240">
        <f>IF(N188="sníž. přenesená",J188,0)</f>
        <v>0</v>
      </c>
      <c r="BI188" s="240">
        <f>IF(N188="nulová",J188,0)</f>
        <v>0</v>
      </c>
      <c r="BJ188" s="17" t="s">
        <v>83</v>
      </c>
      <c r="BK188" s="240">
        <f>ROUND(I188*H188,2)</f>
        <v>0</v>
      </c>
      <c r="BL188" s="17" t="s">
        <v>439</v>
      </c>
      <c r="BM188" s="239" t="s">
        <v>795</v>
      </c>
    </row>
    <row r="189" s="2" customFormat="1" ht="16.5" customHeight="1">
      <c r="A189" s="38"/>
      <c r="B189" s="39"/>
      <c r="C189" s="228" t="s">
        <v>572</v>
      </c>
      <c r="D189" s="228" t="s">
        <v>351</v>
      </c>
      <c r="E189" s="229" t="s">
        <v>2385</v>
      </c>
      <c r="F189" s="230" t="s">
        <v>2386</v>
      </c>
      <c r="G189" s="231" t="s">
        <v>422</v>
      </c>
      <c r="H189" s="232">
        <v>7.2000000000000002</v>
      </c>
      <c r="I189" s="233"/>
      <c r="J189" s="234">
        <f>ROUND(I189*H189,2)</f>
        <v>0</v>
      </c>
      <c r="K189" s="230" t="s">
        <v>1</v>
      </c>
      <c r="L189" s="44"/>
      <c r="M189" s="235" t="s">
        <v>1</v>
      </c>
      <c r="N189" s="236" t="s">
        <v>41</v>
      </c>
      <c r="O189" s="91"/>
      <c r="P189" s="237">
        <f>O189*H189</f>
        <v>0</v>
      </c>
      <c r="Q189" s="237">
        <v>0</v>
      </c>
      <c r="R189" s="237">
        <f>Q189*H189</f>
        <v>0</v>
      </c>
      <c r="S189" s="237">
        <v>0</v>
      </c>
      <c r="T189" s="238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39" t="s">
        <v>439</v>
      </c>
      <c r="AT189" s="239" t="s">
        <v>351</v>
      </c>
      <c r="AU189" s="239" t="s">
        <v>83</v>
      </c>
      <c r="AY189" s="17" t="s">
        <v>349</v>
      </c>
      <c r="BE189" s="240">
        <f>IF(N189="základní",J189,0)</f>
        <v>0</v>
      </c>
      <c r="BF189" s="240">
        <f>IF(N189="snížená",J189,0)</f>
        <v>0</v>
      </c>
      <c r="BG189" s="240">
        <f>IF(N189="zákl. přenesená",J189,0)</f>
        <v>0</v>
      </c>
      <c r="BH189" s="240">
        <f>IF(N189="sníž. přenesená",J189,0)</f>
        <v>0</v>
      </c>
      <c r="BI189" s="240">
        <f>IF(N189="nulová",J189,0)</f>
        <v>0</v>
      </c>
      <c r="BJ189" s="17" t="s">
        <v>83</v>
      </c>
      <c r="BK189" s="240">
        <f>ROUND(I189*H189,2)</f>
        <v>0</v>
      </c>
      <c r="BL189" s="17" t="s">
        <v>439</v>
      </c>
      <c r="BM189" s="239" t="s">
        <v>824</v>
      </c>
    </row>
    <row r="190" s="2" customFormat="1" ht="16.5" customHeight="1">
      <c r="A190" s="38"/>
      <c r="B190" s="39"/>
      <c r="C190" s="228" t="s">
        <v>576</v>
      </c>
      <c r="D190" s="228" t="s">
        <v>351</v>
      </c>
      <c r="E190" s="229" t="s">
        <v>2387</v>
      </c>
      <c r="F190" s="230" t="s">
        <v>2388</v>
      </c>
      <c r="G190" s="231" t="s">
        <v>422</v>
      </c>
      <c r="H190" s="232">
        <v>3.7000000000000002</v>
      </c>
      <c r="I190" s="233"/>
      <c r="J190" s="234">
        <f>ROUND(I190*H190,2)</f>
        <v>0</v>
      </c>
      <c r="K190" s="230" t="s">
        <v>1</v>
      </c>
      <c r="L190" s="44"/>
      <c r="M190" s="235" t="s">
        <v>1</v>
      </c>
      <c r="N190" s="236" t="s">
        <v>41</v>
      </c>
      <c r="O190" s="91"/>
      <c r="P190" s="237">
        <f>O190*H190</f>
        <v>0</v>
      </c>
      <c r="Q190" s="237">
        <v>0</v>
      </c>
      <c r="R190" s="237">
        <f>Q190*H190</f>
        <v>0</v>
      </c>
      <c r="S190" s="237">
        <v>0</v>
      </c>
      <c r="T190" s="238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239" t="s">
        <v>439</v>
      </c>
      <c r="AT190" s="239" t="s">
        <v>351</v>
      </c>
      <c r="AU190" s="239" t="s">
        <v>83</v>
      </c>
      <c r="AY190" s="17" t="s">
        <v>349</v>
      </c>
      <c r="BE190" s="240">
        <f>IF(N190="základní",J190,0)</f>
        <v>0</v>
      </c>
      <c r="BF190" s="240">
        <f>IF(N190="snížená",J190,0)</f>
        <v>0</v>
      </c>
      <c r="BG190" s="240">
        <f>IF(N190="zákl. přenesená",J190,0)</f>
        <v>0</v>
      </c>
      <c r="BH190" s="240">
        <f>IF(N190="sníž. přenesená",J190,0)</f>
        <v>0</v>
      </c>
      <c r="BI190" s="240">
        <f>IF(N190="nulová",J190,0)</f>
        <v>0</v>
      </c>
      <c r="BJ190" s="17" t="s">
        <v>83</v>
      </c>
      <c r="BK190" s="240">
        <f>ROUND(I190*H190,2)</f>
        <v>0</v>
      </c>
      <c r="BL190" s="17" t="s">
        <v>439</v>
      </c>
      <c r="BM190" s="239" t="s">
        <v>834</v>
      </c>
    </row>
    <row r="191" s="2" customFormat="1" ht="21.75" customHeight="1">
      <c r="A191" s="38"/>
      <c r="B191" s="39"/>
      <c r="C191" s="228" t="s">
        <v>584</v>
      </c>
      <c r="D191" s="228" t="s">
        <v>351</v>
      </c>
      <c r="E191" s="229" t="s">
        <v>2389</v>
      </c>
      <c r="F191" s="230" t="s">
        <v>2390</v>
      </c>
      <c r="G191" s="231" t="s">
        <v>416</v>
      </c>
      <c r="H191" s="232">
        <v>1</v>
      </c>
      <c r="I191" s="233"/>
      <c r="J191" s="234">
        <f>ROUND(I191*H191,2)</f>
        <v>0</v>
      </c>
      <c r="K191" s="230" t="s">
        <v>1</v>
      </c>
      <c r="L191" s="44"/>
      <c r="M191" s="235" t="s">
        <v>1</v>
      </c>
      <c r="N191" s="236" t="s">
        <v>41</v>
      </c>
      <c r="O191" s="91"/>
      <c r="P191" s="237">
        <f>O191*H191</f>
        <v>0</v>
      </c>
      <c r="Q191" s="237">
        <v>0</v>
      </c>
      <c r="R191" s="237">
        <f>Q191*H191</f>
        <v>0</v>
      </c>
      <c r="S191" s="237">
        <v>0</v>
      </c>
      <c r="T191" s="238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39" t="s">
        <v>439</v>
      </c>
      <c r="AT191" s="239" t="s">
        <v>351</v>
      </c>
      <c r="AU191" s="239" t="s">
        <v>83</v>
      </c>
      <c r="AY191" s="17" t="s">
        <v>349</v>
      </c>
      <c r="BE191" s="240">
        <f>IF(N191="základní",J191,0)</f>
        <v>0</v>
      </c>
      <c r="BF191" s="240">
        <f>IF(N191="snížená",J191,0)</f>
        <v>0</v>
      </c>
      <c r="BG191" s="240">
        <f>IF(N191="zákl. přenesená",J191,0)</f>
        <v>0</v>
      </c>
      <c r="BH191" s="240">
        <f>IF(N191="sníž. přenesená",J191,0)</f>
        <v>0</v>
      </c>
      <c r="BI191" s="240">
        <f>IF(N191="nulová",J191,0)</f>
        <v>0</v>
      </c>
      <c r="BJ191" s="17" t="s">
        <v>83</v>
      </c>
      <c r="BK191" s="240">
        <f>ROUND(I191*H191,2)</f>
        <v>0</v>
      </c>
      <c r="BL191" s="17" t="s">
        <v>439</v>
      </c>
      <c r="BM191" s="239" t="s">
        <v>844</v>
      </c>
    </row>
    <row r="192" s="2" customFormat="1" ht="21.75" customHeight="1">
      <c r="A192" s="38"/>
      <c r="B192" s="39"/>
      <c r="C192" s="228" t="s">
        <v>588</v>
      </c>
      <c r="D192" s="228" t="s">
        <v>351</v>
      </c>
      <c r="E192" s="229" t="s">
        <v>2391</v>
      </c>
      <c r="F192" s="230" t="s">
        <v>2392</v>
      </c>
      <c r="G192" s="231" t="s">
        <v>416</v>
      </c>
      <c r="H192" s="232">
        <v>1</v>
      </c>
      <c r="I192" s="233"/>
      <c r="J192" s="234">
        <f>ROUND(I192*H192,2)</f>
        <v>0</v>
      </c>
      <c r="K192" s="230" t="s">
        <v>1</v>
      </c>
      <c r="L192" s="44"/>
      <c r="M192" s="235" t="s">
        <v>1</v>
      </c>
      <c r="N192" s="236" t="s">
        <v>41</v>
      </c>
      <c r="O192" s="91"/>
      <c r="P192" s="237">
        <f>O192*H192</f>
        <v>0</v>
      </c>
      <c r="Q192" s="237">
        <v>0</v>
      </c>
      <c r="R192" s="237">
        <f>Q192*H192</f>
        <v>0</v>
      </c>
      <c r="S192" s="237">
        <v>0</v>
      </c>
      <c r="T192" s="238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239" t="s">
        <v>439</v>
      </c>
      <c r="AT192" s="239" t="s">
        <v>351</v>
      </c>
      <c r="AU192" s="239" t="s">
        <v>83</v>
      </c>
      <c r="AY192" s="17" t="s">
        <v>349</v>
      </c>
      <c r="BE192" s="240">
        <f>IF(N192="základní",J192,0)</f>
        <v>0</v>
      </c>
      <c r="BF192" s="240">
        <f>IF(N192="snížená",J192,0)</f>
        <v>0</v>
      </c>
      <c r="BG192" s="240">
        <f>IF(N192="zákl. přenesená",J192,0)</f>
        <v>0</v>
      </c>
      <c r="BH192" s="240">
        <f>IF(N192="sníž. přenesená",J192,0)</f>
        <v>0</v>
      </c>
      <c r="BI192" s="240">
        <f>IF(N192="nulová",J192,0)</f>
        <v>0</v>
      </c>
      <c r="BJ192" s="17" t="s">
        <v>83</v>
      </c>
      <c r="BK192" s="240">
        <f>ROUND(I192*H192,2)</f>
        <v>0</v>
      </c>
      <c r="BL192" s="17" t="s">
        <v>439</v>
      </c>
      <c r="BM192" s="239" t="s">
        <v>854</v>
      </c>
    </row>
    <row r="193" s="2" customFormat="1" ht="24.15" customHeight="1">
      <c r="A193" s="38"/>
      <c r="B193" s="39"/>
      <c r="C193" s="228" t="s">
        <v>592</v>
      </c>
      <c r="D193" s="228" t="s">
        <v>351</v>
      </c>
      <c r="E193" s="229" t="s">
        <v>2393</v>
      </c>
      <c r="F193" s="230" t="s">
        <v>2394</v>
      </c>
      <c r="G193" s="231" t="s">
        <v>416</v>
      </c>
      <c r="H193" s="232">
        <v>1</v>
      </c>
      <c r="I193" s="233"/>
      <c r="J193" s="234">
        <f>ROUND(I193*H193,2)</f>
        <v>0</v>
      </c>
      <c r="K193" s="230" t="s">
        <v>1</v>
      </c>
      <c r="L193" s="44"/>
      <c r="M193" s="235" t="s">
        <v>1</v>
      </c>
      <c r="N193" s="236" t="s">
        <v>41</v>
      </c>
      <c r="O193" s="91"/>
      <c r="P193" s="237">
        <f>O193*H193</f>
        <v>0</v>
      </c>
      <c r="Q193" s="237">
        <v>0</v>
      </c>
      <c r="R193" s="237">
        <f>Q193*H193</f>
        <v>0</v>
      </c>
      <c r="S193" s="237">
        <v>0</v>
      </c>
      <c r="T193" s="238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39" t="s">
        <v>439</v>
      </c>
      <c r="AT193" s="239" t="s">
        <v>351</v>
      </c>
      <c r="AU193" s="239" t="s">
        <v>83</v>
      </c>
      <c r="AY193" s="17" t="s">
        <v>349</v>
      </c>
      <c r="BE193" s="240">
        <f>IF(N193="základní",J193,0)</f>
        <v>0</v>
      </c>
      <c r="BF193" s="240">
        <f>IF(N193="snížená",J193,0)</f>
        <v>0</v>
      </c>
      <c r="BG193" s="240">
        <f>IF(N193="zákl. přenesená",J193,0)</f>
        <v>0</v>
      </c>
      <c r="BH193" s="240">
        <f>IF(N193="sníž. přenesená",J193,0)</f>
        <v>0</v>
      </c>
      <c r="BI193" s="240">
        <f>IF(N193="nulová",J193,0)</f>
        <v>0</v>
      </c>
      <c r="BJ193" s="17" t="s">
        <v>83</v>
      </c>
      <c r="BK193" s="240">
        <f>ROUND(I193*H193,2)</f>
        <v>0</v>
      </c>
      <c r="BL193" s="17" t="s">
        <v>439</v>
      </c>
      <c r="BM193" s="239" t="s">
        <v>865</v>
      </c>
    </row>
    <row r="194" s="2" customFormat="1" ht="21.75" customHeight="1">
      <c r="A194" s="38"/>
      <c r="B194" s="39"/>
      <c r="C194" s="228" t="s">
        <v>596</v>
      </c>
      <c r="D194" s="228" t="s">
        <v>351</v>
      </c>
      <c r="E194" s="229" t="s">
        <v>2395</v>
      </c>
      <c r="F194" s="230" t="s">
        <v>2396</v>
      </c>
      <c r="G194" s="231" t="s">
        <v>416</v>
      </c>
      <c r="H194" s="232">
        <v>2</v>
      </c>
      <c r="I194" s="233"/>
      <c r="J194" s="234">
        <f>ROUND(I194*H194,2)</f>
        <v>0</v>
      </c>
      <c r="K194" s="230" t="s">
        <v>1</v>
      </c>
      <c r="L194" s="44"/>
      <c r="M194" s="235" t="s">
        <v>1</v>
      </c>
      <c r="N194" s="236" t="s">
        <v>41</v>
      </c>
      <c r="O194" s="91"/>
      <c r="P194" s="237">
        <f>O194*H194</f>
        <v>0</v>
      </c>
      <c r="Q194" s="237">
        <v>0</v>
      </c>
      <c r="R194" s="237">
        <f>Q194*H194</f>
        <v>0</v>
      </c>
      <c r="S194" s="237">
        <v>0</v>
      </c>
      <c r="T194" s="238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239" t="s">
        <v>439</v>
      </c>
      <c r="AT194" s="239" t="s">
        <v>351</v>
      </c>
      <c r="AU194" s="239" t="s">
        <v>83</v>
      </c>
      <c r="AY194" s="17" t="s">
        <v>349</v>
      </c>
      <c r="BE194" s="240">
        <f>IF(N194="základní",J194,0)</f>
        <v>0</v>
      </c>
      <c r="BF194" s="240">
        <f>IF(N194="snížená",J194,0)</f>
        <v>0</v>
      </c>
      <c r="BG194" s="240">
        <f>IF(N194="zákl. přenesená",J194,0)</f>
        <v>0</v>
      </c>
      <c r="BH194" s="240">
        <f>IF(N194="sníž. přenesená",J194,0)</f>
        <v>0</v>
      </c>
      <c r="BI194" s="240">
        <f>IF(N194="nulová",J194,0)</f>
        <v>0</v>
      </c>
      <c r="BJ194" s="17" t="s">
        <v>83</v>
      </c>
      <c r="BK194" s="240">
        <f>ROUND(I194*H194,2)</f>
        <v>0</v>
      </c>
      <c r="BL194" s="17" t="s">
        <v>439</v>
      </c>
      <c r="BM194" s="239" t="s">
        <v>874</v>
      </c>
    </row>
    <row r="195" s="2" customFormat="1" ht="24.15" customHeight="1">
      <c r="A195" s="38"/>
      <c r="B195" s="39"/>
      <c r="C195" s="228" t="s">
        <v>600</v>
      </c>
      <c r="D195" s="228" t="s">
        <v>351</v>
      </c>
      <c r="E195" s="229" t="s">
        <v>2397</v>
      </c>
      <c r="F195" s="230" t="s">
        <v>2398</v>
      </c>
      <c r="G195" s="231" t="s">
        <v>416</v>
      </c>
      <c r="H195" s="232">
        <v>1</v>
      </c>
      <c r="I195" s="233"/>
      <c r="J195" s="234">
        <f>ROUND(I195*H195,2)</f>
        <v>0</v>
      </c>
      <c r="K195" s="230" t="s">
        <v>1</v>
      </c>
      <c r="L195" s="44"/>
      <c r="M195" s="235" t="s">
        <v>1</v>
      </c>
      <c r="N195" s="236" t="s">
        <v>41</v>
      </c>
      <c r="O195" s="91"/>
      <c r="P195" s="237">
        <f>O195*H195</f>
        <v>0</v>
      </c>
      <c r="Q195" s="237">
        <v>0</v>
      </c>
      <c r="R195" s="237">
        <f>Q195*H195</f>
        <v>0</v>
      </c>
      <c r="S195" s="237">
        <v>0</v>
      </c>
      <c r="T195" s="238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39" t="s">
        <v>439</v>
      </c>
      <c r="AT195" s="239" t="s">
        <v>351</v>
      </c>
      <c r="AU195" s="239" t="s">
        <v>83</v>
      </c>
      <c r="AY195" s="17" t="s">
        <v>349</v>
      </c>
      <c r="BE195" s="240">
        <f>IF(N195="základní",J195,0)</f>
        <v>0</v>
      </c>
      <c r="BF195" s="240">
        <f>IF(N195="snížená",J195,0)</f>
        <v>0</v>
      </c>
      <c r="BG195" s="240">
        <f>IF(N195="zákl. přenesená",J195,0)</f>
        <v>0</v>
      </c>
      <c r="BH195" s="240">
        <f>IF(N195="sníž. přenesená",J195,0)</f>
        <v>0</v>
      </c>
      <c r="BI195" s="240">
        <f>IF(N195="nulová",J195,0)</f>
        <v>0</v>
      </c>
      <c r="BJ195" s="17" t="s">
        <v>83</v>
      </c>
      <c r="BK195" s="240">
        <f>ROUND(I195*H195,2)</f>
        <v>0</v>
      </c>
      <c r="BL195" s="17" t="s">
        <v>439</v>
      </c>
      <c r="BM195" s="239" t="s">
        <v>884</v>
      </c>
    </row>
    <row r="196" s="2" customFormat="1" ht="21.75" customHeight="1">
      <c r="A196" s="38"/>
      <c r="B196" s="39"/>
      <c r="C196" s="228" t="s">
        <v>604</v>
      </c>
      <c r="D196" s="228" t="s">
        <v>351</v>
      </c>
      <c r="E196" s="229" t="s">
        <v>2399</v>
      </c>
      <c r="F196" s="230" t="s">
        <v>2400</v>
      </c>
      <c r="G196" s="231" t="s">
        <v>416</v>
      </c>
      <c r="H196" s="232">
        <v>2</v>
      </c>
      <c r="I196" s="233"/>
      <c r="J196" s="234">
        <f>ROUND(I196*H196,2)</f>
        <v>0</v>
      </c>
      <c r="K196" s="230" t="s">
        <v>1</v>
      </c>
      <c r="L196" s="44"/>
      <c r="M196" s="235" t="s">
        <v>1</v>
      </c>
      <c r="N196" s="236" t="s">
        <v>41</v>
      </c>
      <c r="O196" s="91"/>
      <c r="P196" s="237">
        <f>O196*H196</f>
        <v>0</v>
      </c>
      <c r="Q196" s="237">
        <v>0</v>
      </c>
      <c r="R196" s="237">
        <f>Q196*H196</f>
        <v>0</v>
      </c>
      <c r="S196" s="237">
        <v>0</v>
      </c>
      <c r="T196" s="238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39" t="s">
        <v>439</v>
      </c>
      <c r="AT196" s="239" t="s">
        <v>351</v>
      </c>
      <c r="AU196" s="239" t="s">
        <v>83</v>
      </c>
      <c r="AY196" s="17" t="s">
        <v>349</v>
      </c>
      <c r="BE196" s="240">
        <f>IF(N196="základní",J196,0)</f>
        <v>0</v>
      </c>
      <c r="BF196" s="240">
        <f>IF(N196="snížená",J196,0)</f>
        <v>0</v>
      </c>
      <c r="BG196" s="240">
        <f>IF(N196="zákl. přenesená",J196,0)</f>
        <v>0</v>
      </c>
      <c r="BH196" s="240">
        <f>IF(N196="sníž. přenesená",J196,0)</f>
        <v>0</v>
      </c>
      <c r="BI196" s="240">
        <f>IF(N196="nulová",J196,0)</f>
        <v>0</v>
      </c>
      <c r="BJ196" s="17" t="s">
        <v>83</v>
      </c>
      <c r="BK196" s="240">
        <f>ROUND(I196*H196,2)</f>
        <v>0</v>
      </c>
      <c r="BL196" s="17" t="s">
        <v>439</v>
      </c>
      <c r="BM196" s="239" t="s">
        <v>895</v>
      </c>
    </row>
    <row r="197" s="2" customFormat="1" ht="16.5" customHeight="1">
      <c r="A197" s="38"/>
      <c r="B197" s="39"/>
      <c r="C197" s="228" t="s">
        <v>608</v>
      </c>
      <c r="D197" s="228" t="s">
        <v>351</v>
      </c>
      <c r="E197" s="229" t="s">
        <v>2401</v>
      </c>
      <c r="F197" s="230" t="s">
        <v>2402</v>
      </c>
      <c r="G197" s="231" t="s">
        <v>416</v>
      </c>
      <c r="H197" s="232">
        <v>1</v>
      </c>
      <c r="I197" s="233"/>
      <c r="J197" s="234">
        <f>ROUND(I197*H197,2)</f>
        <v>0</v>
      </c>
      <c r="K197" s="230" t="s">
        <v>1</v>
      </c>
      <c r="L197" s="44"/>
      <c r="M197" s="235" t="s">
        <v>1</v>
      </c>
      <c r="N197" s="236" t="s">
        <v>41</v>
      </c>
      <c r="O197" s="91"/>
      <c r="P197" s="237">
        <f>O197*H197</f>
        <v>0</v>
      </c>
      <c r="Q197" s="237">
        <v>0</v>
      </c>
      <c r="R197" s="237">
        <f>Q197*H197</f>
        <v>0</v>
      </c>
      <c r="S197" s="237">
        <v>0</v>
      </c>
      <c r="T197" s="238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39" t="s">
        <v>439</v>
      </c>
      <c r="AT197" s="239" t="s">
        <v>351</v>
      </c>
      <c r="AU197" s="239" t="s">
        <v>83</v>
      </c>
      <c r="AY197" s="17" t="s">
        <v>349</v>
      </c>
      <c r="BE197" s="240">
        <f>IF(N197="základní",J197,0)</f>
        <v>0</v>
      </c>
      <c r="BF197" s="240">
        <f>IF(N197="snížená",J197,0)</f>
        <v>0</v>
      </c>
      <c r="BG197" s="240">
        <f>IF(N197="zákl. přenesená",J197,0)</f>
        <v>0</v>
      </c>
      <c r="BH197" s="240">
        <f>IF(N197="sníž. přenesená",J197,0)</f>
        <v>0</v>
      </c>
      <c r="BI197" s="240">
        <f>IF(N197="nulová",J197,0)</f>
        <v>0</v>
      </c>
      <c r="BJ197" s="17" t="s">
        <v>83</v>
      </c>
      <c r="BK197" s="240">
        <f>ROUND(I197*H197,2)</f>
        <v>0</v>
      </c>
      <c r="BL197" s="17" t="s">
        <v>439</v>
      </c>
      <c r="BM197" s="239" t="s">
        <v>905</v>
      </c>
    </row>
    <row r="198" s="2" customFormat="1">
      <c r="A198" s="38"/>
      <c r="B198" s="39"/>
      <c r="C198" s="40"/>
      <c r="D198" s="243" t="s">
        <v>2220</v>
      </c>
      <c r="E198" s="40"/>
      <c r="F198" s="291" t="s">
        <v>2403</v>
      </c>
      <c r="G198" s="40"/>
      <c r="H198" s="40"/>
      <c r="I198" s="292"/>
      <c r="J198" s="40"/>
      <c r="K198" s="40"/>
      <c r="L198" s="44"/>
      <c r="M198" s="293"/>
      <c r="N198" s="294"/>
      <c r="O198" s="91"/>
      <c r="P198" s="91"/>
      <c r="Q198" s="91"/>
      <c r="R198" s="91"/>
      <c r="S198" s="91"/>
      <c r="T198" s="92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T198" s="17" t="s">
        <v>2220</v>
      </c>
      <c r="AU198" s="17" t="s">
        <v>83</v>
      </c>
    </row>
    <row r="199" s="2" customFormat="1" ht="16.5" customHeight="1">
      <c r="A199" s="38"/>
      <c r="B199" s="39"/>
      <c r="C199" s="228" t="s">
        <v>615</v>
      </c>
      <c r="D199" s="228" t="s">
        <v>351</v>
      </c>
      <c r="E199" s="229" t="s">
        <v>2404</v>
      </c>
      <c r="F199" s="230" t="s">
        <v>2405</v>
      </c>
      <c r="G199" s="231" t="s">
        <v>416</v>
      </c>
      <c r="H199" s="232">
        <v>1</v>
      </c>
      <c r="I199" s="233"/>
      <c r="J199" s="234">
        <f>ROUND(I199*H199,2)</f>
        <v>0</v>
      </c>
      <c r="K199" s="230" t="s">
        <v>1</v>
      </c>
      <c r="L199" s="44"/>
      <c r="M199" s="235" t="s">
        <v>1</v>
      </c>
      <c r="N199" s="236" t="s">
        <v>41</v>
      </c>
      <c r="O199" s="91"/>
      <c r="P199" s="237">
        <f>O199*H199</f>
        <v>0</v>
      </c>
      <c r="Q199" s="237">
        <v>0</v>
      </c>
      <c r="R199" s="237">
        <f>Q199*H199</f>
        <v>0</v>
      </c>
      <c r="S199" s="237">
        <v>0</v>
      </c>
      <c r="T199" s="238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39" t="s">
        <v>439</v>
      </c>
      <c r="AT199" s="239" t="s">
        <v>351</v>
      </c>
      <c r="AU199" s="239" t="s">
        <v>83</v>
      </c>
      <c r="AY199" s="17" t="s">
        <v>349</v>
      </c>
      <c r="BE199" s="240">
        <f>IF(N199="základní",J199,0)</f>
        <v>0</v>
      </c>
      <c r="BF199" s="240">
        <f>IF(N199="snížená",J199,0)</f>
        <v>0</v>
      </c>
      <c r="BG199" s="240">
        <f>IF(N199="zákl. přenesená",J199,0)</f>
        <v>0</v>
      </c>
      <c r="BH199" s="240">
        <f>IF(N199="sníž. přenesená",J199,0)</f>
        <v>0</v>
      </c>
      <c r="BI199" s="240">
        <f>IF(N199="nulová",J199,0)</f>
        <v>0</v>
      </c>
      <c r="BJ199" s="17" t="s">
        <v>83</v>
      </c>
      <c r="BK199" s="240">
        <f>ROUND(I199*H199,2)</f>
        <v>0</v>
      </c>
      <c r="BL199" s="17" t="s">
        <v>439</v>
      </c>
      <c r="BM199" s="239" t="s">
        <v>916</v>
      </c>
    </row>
    <row r="200" s="2" customFormat="1">
      <c r="A200" s="38"/>
      <c r="B200" s="39"/>
      <c r="C200" s="40"/>
      <c r="D200" s="243" t="s">
        <v>2220</v>
      </c>
      <c r="E200" s="40"/>
      <c r="F200" s="291" t="s">
        <v>2406</v>
      </c>
      <c r="G200" s="40"/>
      <c r="H200" s="40"/>
      <c r="I200" s="292"/>
      <c r="J200" s="40"/>
      <c r="K200" s="40"/>
      <c r="L200" s="44"/>
      <c r="M200" s="293"/>
      <c r="N200" s="294"/>
      <c r="O200" s="91"/>
      <c r="P200" s="91"/>
      <c r="Q200" s="91"/>
      <c r="R200" s="91"/>
      <c r="S200" s="91"/>
      <c r="T200" s="92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7" t="s">
        <v>2220</v>
      </c>
      <c r="AU200" s="17" t="s">
        <v>83</v>
      </c>
    </row>
    <row r="201" s="2" customFormat="1" ht="24.15" customHeight="1">
      <c r="A201" s="38"/>
      <c r="B201" s="39"/>
      <c r="C201" s="228" t="s">
        <v>623</v>
      </c>
      <c r="D201" s="228" t="s">
        <v>351</v>
      </c>
      <c r="E201" s="229" t="s">
        <v>2407</v>
      </c>
      <c r="F201" s="230" t="s">
        <v>2408</v>
      </c>
      <c r="G201" s="231" t="s">
        <v>416</v>
      </c>
      <c r="H201" s="232">
        <v>1</v>
      </c>
      <c r="I201" s="233"/>
      <c r="J201" s="234">
        <f>ROUND(I201*H201,2)</f>
        <v>0</v>
      </c>
      <c r="K201" s="230" t="s">
        <v>1</v>
      </c>
      <c r="L201" s="44"/>
      <c r="M201" s="235" t="s">
        <v>1</v>
      </c>
      <c r="N201" s="236" t="s">
        <v>41</v>
      </c>
      <c r="O201" s="91"/>
      <c r="P201" s="237">
        <f>O201*H201</f>
        <v>0</v>
      </c>
      <c r="Q201" s="237">
        <v>0</v>
      </c>
      <c r="R201" s="237">
        <f>Q201*H201</f>
        <v>0</v>
      </c>
      <c r="S201" s="237">
        <v>0</v>
      </c>
      <c r="T201" s="238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39" t="s">
        <v>439</v>
      </c>
      <c r="AT201" s="239" t="s">
        <v>351</v>
      </c>
      <c r="AU201" s="239" t="s">
        <v>83</v>
      </c>
      <c r="AY201" s="17" t="s">
        <v>349</v>
      </c>
      <c r="BE201" s="240">
        <f>IF(N201="základní",J201,0)</f>
        <v>0</v>
      </c>
      <c r="BF201" s="240">
        <f>IF(N201="snížená",J201,0)</f>
        <v>0</v>
      </c>
      <c r="BG201" s="240">
        <f>IF(N201="zákl. přenesená",J201,0)</f>
        <v>0</v>
      </c>
      <c r="BH201" s="240">
        <f>IF(N201="sníž. přenesená",J201,0)</f>
        <v>0</v>
      </c>
      <c r="BI201" s="240">
        <f>IF(N201="nulová",J201,0)</f>
        <v>0</v>
      </c>
      <c r="BJ201" s="17" t="s">
        <v>83</v>
      </c>
      <c r="BK201" s="240">
        <f>ROUND(I201*H201,2)</f>
        <v>0</v>
      </c>
      <c r="BL201" s="17" t="s">
        <v>439</v>
      </c>
      <c r="BM201" s="239" t="s">
        <v>930</v>
      </c>
    </row>
    <row r="202" s="2" customFormat="1" ht="16.5" customHeight="1">
      <c r="A202" s="38"/>
      <c r="B202" s="39"/>
      <c r="C202" s="228" t="s">
        <v>628</v>
      </c>
      <c r="D202" s="228" t="s">
        <v>351</v>
      </c>
      <c r="E202" s="229" t="s">
        <v>2409</v>
      </c>
      <c r="F202" s="230" t="s">
        <v>2410</v>
      </c>
      <c r="G202" s="231" t="s">
        <v>422</v>
      </c>
      <c r="H202" s="232">
        <v>16</v>
      </c>
      <c r="I202" s="233"/>
      <c r="J202" s="234">
        <f>ROUND(I202*H202,2)</f>
        <v>0</v>
      </c>
      <c r="K202" s="230" t="s">
        <v>1</v>
      </c>
      <c r="L202" s="44"/>
      <c r="M202" s="235" t="s">
        <v>1</v>
      </c>
      <c r="N202" s="236" t="s">
        <v>41</v>
      </c>
      <c r="O202" s="91"/>
      <c r="P202" s="237">
        <f>O202*H202</f>
        <v>0</v>
      </c>
      <c r="Q202" s="237">
        <v>0</v>
      </c>
      <c r="R202" s="237">
        <f>Q202*H202</f>
        <v>0</v>
      </c>
      <c r="S202" s="237">
        <v>0</v>
      </c>
      <c r="T202" s="238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39" t="s">
        <v>439</v>
      </c>
      <c r="AT202" s="239" t="s">
        <v>351</v>
      </c>
      <c r="AU202" s="239" t="s">
        <v>83</v>
      </c>
      <c r="AY202" s="17" t="s">
        <v>349</v>
      </c>
      <c r="BE202" s="240">
        <f>IF(N202="základní",J202,0)</f>
        <v>0</v>
      </c>
      <c r="BF202" s="240">
        <f>IF(N202="snížená",J202,0)</f>
        <v>0</v>
      </c>
      <c r="BG202" s="240">
        <f>IF(N202="zákl. přenesená",J202,0)</f>
        <v>0</v>
      </c>
      <c r="BH202" s="240">
        <f>IF(N202="sníž. přenesená",J202,0)</f>
        <v>0</v>
      </c>
      <c r="BI202" s="240">
        <f>IF(N202="nulová",J202,0)</f>
        <v>0</v>
      </c>
      <c r="BJ202" s="17" t="s">
        <v>83</v>
      </c>
      <c r="BK202" s="240">
        <f>ROUND(I202*H202,2)</f>
        <v>0</v>
      </c>
      <c r="BL202" s="17" t="s">
        <v>439</v>
      </c>
      <c r="BM202" s="239" t="s">
        <v>946</v>
      </c>
    </row>
    <row r="203" s="2" customFormat="1" ht="16.5" customHeight="1">
      <c r="A203" s="38"/>
      <c r="B203" s="39"/>
      <c r="C203" s="228" t="s">
        <v>633</v>
      </c>
      <c r="D203" s="228" t="s">
        <v>351</v>
      </c>
      <c r="E203" s="229" t="s">
        <v>2411</v>
      </c>
      <c r="F203" s="230" t="s">
        <v>2412</v>
      </c>
      <c r="G203" s="231" t="s">
        <v>416</v>
      </c>
      <c r="H203" s="232">
        <v>1</v>
      </c>
      <c r="I203" s="233"/>
      <c r="J203" s="234">
        <f>ROUND(I203*H203,2)</f>
        <v>0</v>
      </c>
      <c r="K203" s="230" t="s">
        <v>1</v>
      </c>
      <c r="L203" s="44"/>
      <c r="M203" s="235" t="s">
        <v>1</v>
      </c>
      <c r="N203" s="236" t="s">
        <v>41</v>
      </c>
      <c r="O203" s="91"/>
      <c r="P203" s="237">
        <f>O203*H203</f>
        <v>0</v>
      </c>
      <c r="Q203" s="237">
        <v>0</v>
      </c>
      <c r="R203" s="237">
        <f>Q203*H203</f>
        <v>0</v>
      </c>
      <c r="S203" s="237">
        <v>0</v>
      </c>
      <c r="T203" s="238">
        <f>S203*H203</f>
        <v>0</v>
      </c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R203" s="239" t="s">
        <v>439</v>
      </c>
      <c r="AT203" s="239" t="s">
        <v>351</v>
      </c>
      <c r="AU203" s="239" t="s">
        <v>83</v>
      </c>
      <c r="AY203" s="17" t="s">
        <v>349</v>
      </c>
      <c r="BE203" s="240">
        <f>IF(N203="základní",J203,0)</f>
        <v>0</v>
      </c>
      <c r="BF203" s="240">
        <f>IF(N203="snížená",J203,0)</f>
        <v>0</v>
      </c>
      <c r="BG203" s="240">
        <f>IF(N203="zákl. přenesená",J203,0)</f>
        <v>0</v>
      </c>
      <c r="BH203" s="240">
        <f>IF(N203="sníž. přenesená",J203,0)</f>
        <v>0</v>
      </c>
      <c r="BI203" s="240">
        <f>IF(N203="nulová",J203,0)</f>
        <v>0</v>
      </c>
      <c r="BJ203" s="17" t="s">
        <v>83</v>
      </c>
      <c r="BK203" s="240">
        <f>ROUND(I203*H203,2)</f>
        <v>0</v>
      </c>
      <c r="BL203" s="17" t="s">
        <v>439</v>
      </c>
      <c r="BM203" s="239" t="s">
        <v>963</v>
      </c>
    </row>
    <row r="204" s="2" customFormat="1" ht="16.5" customHeight="1">
      <c r="A204" s="38"/>
      <c r="B204" s="39"/>
      <c r="C204" s="228" t="s">
        <v>637</v>
      </c>
      <c r="D204" s="228" t="s">
        <v>351</v>
      </c>
      <c r="E204" s="229" t="s">
        <v>2413</v>
      </c>
      <c r="F204" s="230" t="s">
        <v>2414</v>
      </c>
      <c r="G204" s="231" t="s">
        <v>416</v>
      </c>
      <c r="H204" s="232">
        <v>1</v>
      </c>
      <c r="I204" s="233"/>
      <c r="J204" s="234">
        <f>ROUND(I204*H204,2)</f>
        <v>0</v>
      </c>
      <c r="K204" s="230" t="s">
        <v>1</v>
      </c>
      <c r="L204" s="44"/>
      <c r="M204" s="235" t="s">
        <v>1</v>
      </c>
      <c r="N204" s="236" t="s">
        <v>41</v>
      </c>
      <c r="O204" s="91"/>
      <c r="P204" s="237">
        <f>O204*H204</f>
        <v>0</v>
      </c>
      <c r="Q204" s="237">
        <v>0</v>
      </c>
      <c r="R204" s="237">
        <f>Q204*H204</f>
        <v>0</v>
      </c>
      <c r="S204" s="237">
        <v>0</v>
      </c>
      <c r="T204" s="238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39" t="s">
        <v>439</v>
      </c>
      <c r="AT204" s="239" t="s">
        <v>351</v>
      </c>
      <c r="AU204" s="239" t="s">
        <v>83</v>
      </c>
      <c r="AY204" s="17" t="s">
        <v>349</v>
      </c>
      <c r="BE204" s="240">
        <f>IF(N204="základní",J204,0)</f>
        <v>0</v>
      </c>
      <c r="BF204" s="240">
        <f>IF(N204="snížená",J204,0)</f>
        <v>0</v>
      </c>
      <c r="BG204" s="240">
        <f>IF(N204="zákl. přenesená",J204,0)</f>
        <v>0</v>
      </c>
      <c r="BH204" s="240">
        <f>IF(N204="sníž. přenesená",J204,0)</f>
        <v>0</v>
      </c>
      <c r="BI204" s="240">
        <f>IF(N204="nulová",J204,0)</f>
        <v>0</v>
      </c>
      <c r="BJ204" s="17" t="s">
        <v>83</v>
      </c>
      <c r="BK204" s="240">
        <f>ROUND(I204*H204,2)</f>
        <v>0</v>
      </c>
      <c r="BL204" s="17" t="s">
        <v>439</v>
      </c>
      <c r="BM204" s="239" t="s">
        <v>976</v>
      </c>
    </row>
    <row r="205" s="2" customFormat="1" ht="16.5" customHeight="1">
      <c r="A205" s="38"/>
      <c r="B205" s="39"/>
      <c r="C205" s="228" t="s">
        <v>642</v>
      </c>
      <c r="D205" s="228" t="s">
        <v>351</v>
      </c>
      <c r="E205" s="229" t="s">
        <v>2415</v>
      </c>
      <c r="F205" s="230" t="s">
        <v>2416</v>
      </c>
      <c r="G205" s="231" t="s">
        <v>416</v>
      </c>
      <c r="H205" s="232">
        <v>1</v>
      </c>
      <c r="I205" s="233"/>
      <c r="J205" s="234">
        <f>ROUND(I205*H205,2)</f>
        <v>0</v>
      </c>
      <c r="K205" s="230" t="s">
        <v>1</v>
      </c>
      <c r="L205" s="44"/>
      <c r="M205" s="235" t="s">
        <v>1</v>
      </c>
      <c r="N205" s="236" t="s">
        <v>41</v>
      </c>
      <c r="O205" s="91"/>
      <c r="P205" s="237">
        <f>O205*H205</f>
        <v>0</v>
      </c>
      <c r="Q205" s="237">
        <v>0</v>
      </c>
      <c r="R205" s="237">
        <f>Q205*H205</f>
        <v>0</v>
      </c>
      <c r="S205" s="237">
        <v>0</v>
      </c>
      <c r="T205" s="238">
        <f>S205*H205</f>
        <v>0</v>
      </c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R205" s="239" t="s">
        <v>439</v>
      </c>
      <c r="AT205" s="239" t="s">
        <v>351</v>
      </c>
      <c r="AU205" s="239" t="s">
        <v>83</v>
      </c>
      <c r="AY205" s="17" t="s">
        <v>349</v>
      </c>
      <c r="BE205" s="240">
        <f>IF(N205="základní",J205,0)</f>
        <v>0</v>
      </c>
      <c r="BF205" s="240">
        <f>IF(N205="snížená",J205,0)</f>
        <v>0</v>
      </c>
      <c r="BG205" s="240">
        <f>IF(N205="zákl. přenesená",J205,0)</f>
        <v>0</v>
      </c>
      <c r="BH205" s="240">
        <f>IF(N205="sníž. přenesená",J205,0)</f>
        <v>0</v>
      </c>
      <c r="BI205" s="240">
        <f>IF(N205="nulová",J205,0)</f>
        <v>0</v>
      </c>
      <c r="BJ205" s="17" t="s">
        <v>83</v>
      </c>
      <c r="BK205" s="240">
        <f>ROUND(I205*H205,2)</f>
        <v>0</v>
      </c>
      <c r="BL205" s="17" t="s">
        <v>439</v>
      </c>
      <c r="BM205" s="239" t="s">
        <v>987</v>
      </c>
    </row>
    <row r="206" s="2" customFormat="1">
      <c r="A206" s="38"/>
      <c r="B206" s="39"/>
      <c r="C206" s="40"/>
      <c r="D206" s="243" t="s">
        <v>2220</v>
      </c>
      <c r="E206" s="40"/>
      <c r="F206" s="291" t="s">
        <v>2417</v>
      </c>
      <c r="G206" s="40"/>
      <c r="H206" s="40"/>
      <c r="I206" s="292"/>
      <c r="J206" s="40"/>
      <c r="K206" s="40"/>
      <c r="L206" s="44"/>
      <c r="M206" s="293"/>
      <c r="N206" s="294"/>
      <c r="O206" s="91"/>
      <c r="P206" s="91"/>
      <c r="Q206" s="91"/>
      <c r="R206" s="91"/>
      <c r="S206" s="91"/>
      <c r="T206" s="92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T206" s="17" t="s">
        <v>2220</v>
      </c>
      <c r="AU206" s="17" t="s">
        <v>83</v>
      </c>
    </row>
    <row r="207" s="2" customFormat="1" ht="16.5" customHeight="1">
      <c r="A207" s="38"/>
      <c r="B207" s="39"/>
      <c r="C207" s="228" t="s">
        <v>648</v>
      </c>
      <c r="D207" s="228" t="s">
        <v>351</v>
      </c>
      <c r="E207" s="229" t="s">
        <v>2418</v>
      </c>
      <c r="F207" s="230" t="s">
        <v>2419</v>
      </c>
      <c r="G207" s="231" t="s">
        <v>416</v>
      </c>
      <c r="H207" s="232">
        <v>1</v>
      </c>
      <c r="I207" s="233"/>
      <c r="J207" s="234">
        <f>ROUND(I207*H207,2)</f>
        <v>0</v>
      </c>
      <c r="K207" s="230" t="s">
        <v>1</v>
      </c>
      <c r="L207" s="44"/>
      <c r="M207" s="235" t="s">
        <v>1</v>
      </c>
      <c r="N207" s="236" t="s">
        <v>41</v>
      </c>
      <c r="O207" s="91"/>
      <c r="P207" s="237">
        <f>O207*H207</f>
        <v>0</v>
      </c>
      <c r="Q207" s="237">
        <v>0</v>
      </c>
      <c r="R207" s="237">
        <f>Q207*H207</f>
        <v>0</v>
      </c>
      <c r="S207" s="237">
        <v>0</v>
      </c>
      <c r="T207" s="238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39" t="s">
        <v>439</v>
      </c>
      <c r="AT207" s="239" t="s">
        <v>351</v>
      </c>
      <c r="AU207" s="239" t="s">
        <v>83</v>
      </c>
      <c r="AY207" s="17" t="s">
        <v>349</v>
      </c>
      <c r="BE207" s="240">
        <f>IF(N207="základní",J207,0)</f>
        <v>0</v>
      </c>
      <c r="BF207" s="240">
        <f>IF(N207="snížená",J207,0)</f>
        <v>0</v>
      </c>
      <c r="BG207" s="240">
        <f>IF(N207="zákl. přenesená",J207,0)</f>
        <v>0</v>
      </c>
      <c r="BH207" s="240">
        <f>IF(N207="sníž. přenesená",J207,0)</f>
        <v>0</v>
      </c>
      <c r="BI207" s="240">
        <f>IF(N207="nulová",J207,0)</f>
        <v>0</v>
      </c>
      <c r="BJ207" s="17" t="s">
        <v>83</v>
      </c>
      <c r="BK207" s="240">
        <f>ROUND(I207*H207,2)</f>
        <v>0</v>
      </c>
      <c r="BL207" s="17" t="s">
        <v>439</v>
      </c>
      <c r="BM207" s="239" t="s">
        <v>996</v>
      </c>
    </row>
    <row r="208" s="2" customFormat="1" ht="16.5" customHeight="1">
      <c r="A208" s="38"/>
      <c r="B208" s="39"/>
      <c r="C208" s="228" t="s">
        <v>652</v>
      </c>
      <c r="D208" s="228" t="s">
        <v>351</v>
      </c>
      <c r="E208" s="229" t="s">
        <v>2420</v>
      </c>
      <c r="F208" s="230" t="s">
        <v>2421</v>
      </c>
      <c r="G208" s="231" t="s">
        <v>416</v>
      </c>
      <c r="H208" s="232">
        <v>1</v>
      </c>
      <c r="I208" s="233"/>
      <c r="J208" s="234">
        <f>ROUND(I208*H208,2)</f>
        <v>0</v>
      </c>
      <c r="K208" s="230" t="s">
        <v>1</v>
      </c>
      <c r="L208" s="44"/>
      <c r="M208" s="235" t="s">
        <v>1</v>
      </c>
      <c r="N208" s="236" t="s">
        <v>41</v>
      </c>
      <c r="O208" s="91"/>
      <c r="P208" s="237">
        <f>O208*H208</f>
        <v>0</v>
      </c>
      <c r="Q208" s="237">
        <v>0</v>
      </c>
      <c r="R208" s="237">
        <f>Q208*H208</f>
        <v>0</v>
      </c>
      <c r="S208" s="237">
        <v>0</v>
      </c>
      <c r="T208" s="238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239" t="s">
        <v>439</v>
      </c>
      <c r="AT208" s="239" t="s">
        <v>351</v>
      </c>
      <c r="AU208" s="239" t="s">
        <v>83</v>
      </c>
      <c r="AY208" s="17" t="s">
        <v>349</v>
      </c>
      <c r="BE208" s="240">
        <f>IF(N208="základní",J208,0)</f>
        <v>0</v>
      </c>
      <c r="BF208" s="240">
        <f>IF(N208="snížená",J208,0)</f>
        <v>0</v>
      </c>
      <c r="BG208" s="240">
        <f>IF(N208="zákl. přenesená",J208,0)</f>
        <v>0</v>
      </c>
      <c r="BH208" s="240">
        <f>IF(N208="sníž. přenesená",J208,0)</f>
        <v>0</v>
      </c>
      <c r="BI208" s="240">
        <f>IF(N208="nulová",J208,0)</f>
        <v>0</v>
      </c>
      <c r="BJ208" s="17" t="s">
        <v>83</v>
      </c>
      <c r="BK208" s="240">
        <f>ROUND(I208*H208,2)</f>
        <v>0</v>
      </c>
      <c r="BL208" s="17" t="s">
        <v>439</v>
      </c>
      <c r="BM208" s="239" t="s">
        <v>1019</v>
      </c>
    </row>
    <row r="209" s="2" customFormat="1" ht="16.5" customHeight="1">
      <c r="A209" s="38"/>
      <c r="B209" s="39"/>
      <c r="C209" s="228" t="s">
        <v>658</v>
      </c>
      <c r="D209" s="228" t="s">
        <v>351</v>
      </c>
      <c r="E209" s="229" t="s">
        <v>2422</v>
      </c>
      <c r="F209" s="230" t="s">
        <v>2423</v>
      </c>
      <c r="G209" s="231" t="s">
        <v>2304</v>
      </c>
      <c r="H209" s="232">
        <v>2</v>
      </c>
      <c r="I209" s="233"/>
      <c r="J209" s="234">
        <f>ROUND(I209*H209,2)</f>
        <v>0</v>
      </c>
      <c r="K209" s="230" t="s">
        <v>1</v>
      </c>
      <c r="L209" s="44"/>
      <c r="M209" s="235" t="s">
        <v>1</v>
      </c>
      <c r="N209" s="236" t="s">
        <v>41</v>
      </c>
      <c r="O209" s="91"/>
      <c r="P209" s="237">
        <f>O209*H209</f>
        <v>0</v>
      </c>
      <c r="Q209" s="237">
        <v>0</v>
      </c>
      <c r="R209" s="237">
        <f>Q209*H209</f>
        <v>0</v>
      </c>
      <c r="S209" s="237">
        <v>0</v>
      </c>
      <c r="T209" s="238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39" t="s">
        <v>439</v>
      </c>
      <c r="AT209" s="239" t="s">
        <v>351</v>
      </c>
      <c r="AU209" s="239" t="s">
        <v>83</v>
      </c>
      <c r="AY209" s="17" t="s">
        <v>349</v>
      </c>
      <c r="BE209" s="240">
        <f>IF(N209="základní",J209,0)</f>
        <v>0</v>
      </c>
      <c r="BF209" s="240">
        <f>IF(N209="snížená",J209,0)</f>
        <v>0</v>
      </c>
      <c r="BG209" s="240">
        <f>IF(N209="zákl. přenesená",J209,0)</f>
        <v>0</v>
      </c>
      <c r="BH209" s="240">
        <f>IF(N209="sníž. přenesená",J209,0)</f>
        <v>0</v>
      </c>
      <c r="BI209" s="240">
        <f>IF(N209="nulová",J209,0)</f>
        <v>0</v>
      </c>
      <c r="BJ209" s="17" t="s">
        <v>83</v>
      </c>
      <c r="BK209" s="240">
        <f>ROUND(I209*H209,2)</f>
        <v>0</v>
      </c>
      <c r="BL209" s="17" t="s">
        <v>439</v>
      </c>
      <c r="BM209" s="239" t="s">
        <v>1033</v>
      </c>
    </row>
    <row r="210" s="2" customFormat="1">
      <c r="A210" s="38"/>
      <c r="B210" s="39"/>
      <c r="C210" s="40"/>
      <c r="D210" s="243" t="s">
        <v>2220</v>
      </c>
      <c r="E210" s="40"/>
      <c r="F210" s="291" t="s">
        <v>2424</v>
      </c>
      <c r="G210" s="40"/>
      <c r="H210" s="40"/>
      <c r="I210" s="292"/>
      <c r="J210" s="40"/>
      <c r="K210" s="40"/>
      <c r="L210" s="44"/>
      <c r="M210" s="293"/>
      <c r="N210" s="294"/>
      <c r="O210" s="91"/>
      <c r="P210" s="91"/>
      <c r="Q210" s="91"/>
      <c r="R210" s="91"/>
      <c r="S210" s="91"/>
      <c r="T210" s="92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T210" s="17" t="s">
        <v>2220</v>
      </c>
      <c r="AU210" s="17" t="s">
        <v>83</v>
      </c>
    </row>
    <row r="211" s="2" customFormat="1" ht="21.75" customHeight="1">
      <c r="A211" s="38"/>
      <c r="B211" s="39"/>
      <c r="C211" s="228" t="s">
        <v>666</v>
      </c>
      <c r="D211" s="228" t="s">
        <v>351</v>
      </c>
      <c r="E211" s="229" t="s">
        <v>2425</v>
      </c>
      <c r="F211" s="230" t="s">
        <v>2426</v>
      </c>
      <c r="G211" s="231" t="s">
        <v>416</v>
      </c>
      <c r="H211" s="232">
        <v>1</v>
      </c>
      <c r="I211" s="233"/>
      <c r="J211" s="234">
        <f>ROUND(I211*H211,2)</f>
        <v>0</v>
      </c>
      <c r="K211" s="230" t="s">
        <v>1</v>
      </c>
      <c r="L211" s="44"/>
      <c r="M211" s="235" t="s">
        <v>1</v>
      </c>
      <c r="N211" s="236" t="s">
        <v>41</v>
      </c>
      <c r="O211" s="91"/>
      <c r="P211" s="237">
        <f>O211*H211</f>
        <v>0</v>
      </c>
      <c r="Q211" s="237">
        <v>0</v>
      </c>
      <c r="R211" s="237">
        <f>Q211*H211</f>
        <v>0</v>
      </c>
      <c r="S211" s="237">
        <v>0</v>
      </c>
      <c r="T211" s="238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239" t="s">
        <v>439</v>
      </c>
      <c r="AT211" s="239" t="s">
        <v>351</v>
      </c>
      <c r="AU211" s="239" t="s">
        <v>83</v>
      </c>
      <c r="AY211" s="17" t="s">
        <v>349</v>
      </c>
      <c r="BE211" s="240">
        <f>IF(N211="základní",J211,0)</f>
        <v>0</v>
      </c>
      <c r="BF211" s="240">
        <f>IF(N211="snížená",J211,0)</f>
        <v>0</v>
      </c>
      <c r="BG211" s="240">
        <f>IF(N211="zákl. přenesená",J211,0)</f>
        <v>0</v>
      </c>
      <c r="BH211" s="240">
        <f>IF(N211="sníž. přenesená",J211,0)</f>
        <v>0</v>
      </c>
      <c r="BI211" s="240">
        <f>IF(N211="nulová",J211,0)</f>
        <v>0</v>
      </c>
      <c r="BJ211" s="17" t="s">
        <v>83</v>
      </c>
      <c r="BK211" s="240">
        <f>ROUND(I211*H211,2)</f>
        <v>0</v>
      </c>
      <c r="BL211" s="17" t="s">
        <v>439</v>
      </c>
      <c r="BM211" s="239" t="s">
        <v>1044</v>
      </c>
    </row>
    <row r="212" s="2" customFormat="1" ht="16.5" customHeight="1">
      <c r="A212" s="38"/>
      <c r="B212" s="39"/>
      <c r="C212" s="228" t="s">
        <v>670</v>
      </c>
      <c r="D212" s="228" t="s">
        <v>351</v>
      </c>
      <c r="E212" s="229" t="s">
        <v>2427</v>
      </c>
      <c r="F212" s="230" t="s">
        <v>2428</v>
      </c>
      <c r="G212" s="231" t="s">
        <v>416</v>
      </c>
      <c r="H212" s="232">
        <v>1</v>
      </c>
      <c r="I212" s="233"/>
      <c r="J212" s="234">
        <f>ROUND(I212*H212,2)</f>
        <v>0</v>
      </c>
      <c r="K212" s="230" t="s">
        <v>1</v>
      </c>
      <c r="L212" s="44"/>
      <c r="M212" s="235" t="s">
        <v>1</v>
      </c>
      <c r="N212" s="236" t="s">
        <v>41</v>
      </c>
      <c r="O212" s="91"/>
      <c r="P212" s="237">
        <f>O212*H212</f>
        <v>0</v>
      </c>
      <c r="Q212" s="237">
        <v>0</v>
      </c>
      <c r="R212" s="237">
        <f>Q212*H212</f>
        <v>0</v>
      </c>
      <c r="S212" s="237">
        <v>0</v>
      </c>
      <c r="T212" s="238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239" t="s">
        <v>439</v>
      </c>
      <c r="AT212" s="239" t="s">
        <v>351</v>
      </c>
      <c r="AU212" s="239" t="s">
        <v>83</v>
      </c>
      <c r="AY212" s="17" t="s">
        <v>349</v>
      </c>
      <c r="BE212" s="240">
        <f>IF(N212="základní",J212,0)</f>
        <v>0</v>
      </c>
      <c r="BF212" s="240">
        <f>IF(N212="snížená",J212,0)</f>
        <v>0</v>
      </c>
      <c r="BG212" s="240">
        <f>IF(N212="zákl. přenesená",J212,0)</f>
        <v>0</v>
      </c>
      <c r="BH212" s="240">
        <f>IF(N212="sníž. přenesená",J212,0)</f>
        <v>0</v>
      </c>
      <c r="BI212" s="240">
        <f>IF(N212="nulová",J212,0)</f>
        <v>0</v>
      </c>
      <c r="BJ212" s="17" t="s">
        <v>83</v>
      </c>
      <c r="BK212" s="240">
        <f>ROUND(I212*H212,2)</f>
        <v>0</v>
      </c>
      <c r="BL212" s="17" t="s">
        <v>439</v>
      </c>
      <c r="BM212" s="239" t="s">
        <v>1054</v>
      </c>
    </row>
    <row r="213" s="2" customFormat="1" ht="24.15" customHeight="1">
      <c r="A213" s="38"/>
      <c r="B213" s="39"/>
      <c r="C213" s="228" t="s">
        <v>674</v>
      </c>
      <c r="D213" s="228" t="s">
        <v>351</v>
      </c>
      <c r="E213" s="229" t="s">
        <v>2429</v>
      </c>
      <c r="F213" s="230" t="s">
        <v>2430</v>
      </c>
      <c r="G213" s="231" t="s">
        <v>416</v>
      </c>
      <c r="H213" s="232">
        <v>2</v>
      </c>
      <c r="I213" s="233"/>
      <c r="J213" s="234">
        <f>ROUND(I213*H213,2)</f>
        <v>0</v>
      </c>
      <c r="K213" s="230" t="s">
        <v>1</v>
      </c>
      <c r="L213" s="44"/>
      <c r="M213" s="235" t="s">
        <v>1</v>
      </c>
      <c r="N213" s="236" t="s">
        <v>41</v>
      </c>
      <c r="O213" s="91"/>
      <c r="P213" s="237">
        <f>O213*H213</f>
        <v>0</v>
      </c>
      <c r="Q213" s="237">
        <v>0</v>
      </c>
      <c r="R213" s="237">
        <f>Q213*H213</f>
        <v>0</v>
      </c>
      <c r="S213" s="237">
        <v>0</v>
      </c>
      <c r="T213" s="238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39" t="s">
        <v>439</v>
      </c>
      <c r="AT213" s="239" t="s">
        <v>351</v>
      </c>
      <c r="AU213" s="239" t="s">
        <v>83</v>
      </c>
      <c r="AY213" s="17" t="s">
        <v>349</v>
      </c>
      <c r="BE213" s="240">
        <f>IF(N213="základní",J213,0)</f>
        <v>0</v>
      </c>
      <c r="BF213" s="240">
        <f>IF(N213="snížená",J213,0)</f>
        <v>0</v>
      </c>
      <c r="BG213" s="240">
        <f>IF(N213="zákl. přenesená",J213,0)</f>
        <v>0</v>
      </c>
      <c r="BH213" s="240">
        <f>IF(N213="sníž. přenesená",J213,0)</f>
        <v>0</v>
      </c>
      <c r="BI213" s="240">
        <f>IF(N213="nulová",J213,0)</f>
        <v>0</v>
      </c>
      <c r="BJ213" s="17" t="s">
        <v>83</v>
      </c>
      <c r="BK213" s="240">
        <f>ROUND(I213*H213,2)</f>
        <v>0</v>
      </c>
      <c r="BL213" s="17" t="s">
        <v>439</v>
      </c>
      <c r="BM213" s="239" t="s">
        <v>1062</v>
      </c>
    </row>
    <row r="214" s="2" customFormat="1" ht="16.5" customHeight="1">
      <c r="A214" s="38"/>
      <c r="B214" s="39"/>
      <c r="C214" s="228" t="s">
        <v>678</v>
      </c>
      <c r="D214" s="228" t="s">
        <v>351</v>
      </c>
      <c r="E214" s="229" t="s">
        <v>2431</v>
      </c>
      <c r="F214" s="230" t="s">
        <v>2432</v>
      </c>
      <c r="G214" s="231" t="s">
        <v>416</v>
      </c>
      <c r="H214" s="232">
        <v>3</v>
      </c>
      <c r="I214" s="233"/>
      <c r="J214" s="234">
        <f>ROUND(I214*H214,2)</f>
        <v>0</v>
      </c>
      <c r="K214" s="230" t="s">
        <v>1</v>
      </c>
      <c r="L214" s="44"/>
      <c r="M214" s="235" t="s">
        <v>1</v>
      </c>
      <c r="N214" s="236" t="s">
        <v>41</v>
      </c>
      <c r="O214" s="91"/>
      <c r="P214" s="237">
        <f>O214*H214</f>
        <v>0</v>
      </c>
      <c r="Q214" s="237">
        <v>0</v>
      </c>
      <c r="R214" s="237">
        <f>Q214*H214</f>
        <v>0</v>
      </c>
      <c r="S214" s="237">
        <v>0</v>
      </c>
      <c r="T214" s="238">
        <f>S214*H214</f>
        <v>0</v>
      </c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R214" s="239" t="s">
        <v>439</v>
      </c>
      <c r="AT214" s="239" t="s">
        <v>351</v>
      </c>
      <c r="AU214" s="239" t="s">
        <v>83</v>
      </c>
      <c r="AY214" s="17" t="s">
        <v>349</v>
      </c>
      <c r="BE214" s="240">
        <f>IF(N214="základní",J214,0)</f>
        <v>0</v>
      </c>
      <c r="BF214" s="240">
        <f>IF(N214="snížená",J214,0)</f>
        <v>0</v>
      </c>
      <c r="BG214" s="240">
        <f>IF(N214="zákl. přenesená",J214,0)</f>
        <v>0</v>
      </c>
      <c r="BH214" s="240">
        <f>IF(N214="sníž. přenesená",J214,0)</f>
        <v>0</v>
      </c>
      <c r="BI214" s="240">
        <f>IF(N214="nulová",J214,0)</f>
        <v>0</v>
      </c>
      <c r="BJ214" s="17" t="s">
        <v>83</v>
      </c>
      <c r="BK214" s="240">
        <f>ROUND(I214*H214,2)</f>
        <v>0</v>
      </c>
      <c r="BL214" s="17" t="s">
        <v>439</v>
      </c>
      <c r="BM214" s="239" t="s">
        <v>1069</v>
      </c>
    </row>
    <row r="215" s="2" customFormat="1" ht="16.5" customHeight="1">
      <c r="A215" s="38"/>
      <c r="B215" s="39"/>
      <c r="C215" s="228" t="s">
        <v>682</v>
      </c>
      <c r="D215" s="228" t="s">
        <v>351</v>
      </c>
      <c r="E215" s="229" t="s">
        <v>2433</v>
      </c>
      <c r="F215" s="230" t="s">
        <v>2434</v>
      </c>
      <c r="G215" s="231" t="s">
        <v>422</v>
      </c>
      <c r="H215" s="232">
        <v>64.599999999999994</v>
      </c>
      <c r="I215" s="233"/>
      <c r="J215" s="234">
        <f>ROUND(I215*H215,2)</f>
        <v>0</v>
      </c>
      <c r="K215" s="230" t="s">
        <v>1</v>
      </c>
      <c r="L215" s="44"/>
      <c r="M215" s="235" t="s">
        <v>1</v>
      </c>
      <c r="N215" s="236" t="s">
        <v>41</v>
      </c>
      <c r="O215" s="91"/>
      <c r="P215" s="237">
        <f>O215*H215</f>
        <v>0</v>
      </c>
      <c r="Q215" s="237">
        <v>0</v>
      </c>
      <c r="R215" s="237">
        <f>Q215*H215</f>
        <v>0</v>
      </c>
      <c r="S215" s="237">
        <v>0</v>
      </c>
      <c r="T215" s="238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39" t="s">
        <v>439</v>
      </c>
      <c r="AT215" s="239" t="s">
        <v>351</v>
      </c>
      <c r="AU215" s="239" t="s">
        <v>83</v>
      </c>
      <c r="AY215" s="17" t="s">
        <v>349</v>
      </c>
      <c r="BE215" s="240">
        <f>IF(N215="základní",J215,0)</f>
        <v>0</v>
      </c>
      <c r="BF215" s="240">
        <f>IF(N215="snížená",J215,0)</f>
        <v>0</v>
      </c>
      <c r="BG215" s="240">
        <f>IF(N215="zákl. přenesená",J215,0)</f>
        <v>0</v>
      </c>
      <c r="BH215" s="240">
        <f>IF(N215="sníž. přenesená",J215,0)</f>
        <v>0</v>
      </c>
      <c r="BI215" s="240">
        <f>IF(N215="nulová",J215,0)</f>
        <v>0</v>
      </c>
      <c r="BJ215" s="17" t="s">
        <v>83</v>
      </c>
      <c r="BK215" s="240">
        <f>ROUND(I215*H215,2)</f>
        <v>0</v>
      </c>
      <c r="BL215" s="17" t="s">
        <v>439</v>
      </c>
      <c r="BM215" s="239" t="s">
        <v>1108</v>
      </c>
    </row>
    <row r="216" s="2" customFormat="1" ht="16.5" customHeight="1">
      <c r="A216" s="38"/>
      <c r="B216" s="39"/>
      <c r="C216" s="228" t="s">
        <v>686</v>
      </c>
      <c r="D216" s="228" t="s">
        <v>351</v>
      </c>
      <c r="E216" s="229" t="s">
        <v>2435</v>
      </c>
      <c r="F216" s="230" t="s">
        <v>2436</v>
      </c>
      <c r="G216" s="231" t="s">
        <v>422</v>
      </c>
      <c r="H216" s="232">
        <v>40.600000000000001</v>
      </c>
      <c r="I216" s="233"/>
      <c r="J216" s="234">
        <f>ROUND(I216*H216,2)</f>
        <v>0</v>
      </c>
      <c r="K216" s="230" t="s">
        <v>1</v>
      </c>
      <c r="L216" s="44"/>
      <c r="M216" s="235" t="s">
        <v>1</v>
      </c>
      <c r="N216" s="236" t="s">
        <v>41</v>
      </c>
      <c r="O216" s="91"/>
      <c r="P216" s="237">
        <f>O216*H216</f>
        <v>0</v>
      </c>
      <c r="Q216" s="237">
        <v>0</v>
      </c>
      <c r="R216" s="237">
        <f>Q216*H216</f>
        <v>0</v>
      </c>
      <c r="S216" s="237">
        <v>0</v>
      </c>
      <c r="T216" s="238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239" t="s">
        <v>439</v>
      </c>
      <c r="AT216" s="239" t="s">
        <v>351</v>
      </c>
      <c r="AU216" s="239" t="s">
        <v>83</v>
      </c>
      <c r="AY216" s="17" t="s">
        <v>349</v>
      </c>
      <c r="BE216" s="240">
        <f>IF(N216="základní",J216,0)</f>
        <v>0</v>
      </c>
      <c r="BF216" s="240">
        <f>IF(N216="snížená",J216,0)</f>
        <v>0</v>
      </c>
      <c r="BG216" s="240">
        <f>IF(N216="zákl. přenesená",J216,0)</f>
        <v>0</v>
      </c>
      <c r="BH216" s="240">
        <f>IF(N216="sníž. přenesená",J216,0)</f>
        <v>0</v>
      </c>
      <c r="BI216" s="240">
        <f>IF(N216="nulová",J216,0)</f>
        <v>0</v>
      </c>
      <c r="BJ216" s="17" t="s">
        <v>83</v>
      </c>
      <c r="BK216" s="240">
        <f>ROUND(I216*H216,2)</f>
        <v>0</v>
      </c>
      <c r="BL216" s="17" t="s">
        <v>439</v>
      </c>
      <c r="BM216" s="239" t="s">
        <v>1118</v>
      </c>
    </row>
    <row r="217" s="2" customFormat="1" ht="16.5" customHeight="1">
      <c r="A217" s="38"/>
      <c r="B217" s="39"/>
      <c r="C217" s="228" t="s">
        <v>692</v>
      </c>
      <c r="D217" s="228" t="s">
        <v>351</v>
      </c>
      <c r="E217" s="229" t="s">
        <v>2437</v>
      </c>
      <c r="F217" s="230" t="s">
        <v>2438</v>
      </c>
      <c r="G217" s="231" t="s">
        <v>422</v>
      </c>
      <c r="H217" s="232">
        <v>42.100000000000001</v>
      </c>
      <c r="I217" s="233"/>
      <c r="J217" s="234">
        <f>ROUND(I217*H217,2)</f>
        <v>0</v>
      </c>
      <c r="K217" s="230" t="s">
        <v>1</v>
      </c>
      <c r="L217" s="44"/>
      <c r="M217" s="235" t="s">
        <v>1</v>
      </c>
      <c r="N217" s="236" t="s">
        <v>41</v>
      </c>
      <c r="O217" s="91"/>
      <c r="P217" s="237">
        <f>O217*H217</f>
        <v>0</v>
      </c>
      <c r="Q217" s="237">
        <v>0</v>
      </c>
      <c r="R217" s="237">
        <f>Q217*H217</f>
        <v>0</v>
      </c>
      <c r="S217" s="237">
        <v>0</v>
      </c>
      <c r="T217" s="238">
        <f>S217*H217</f>
        <v>0</v>
      </c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R217" s="239" t="s">
        <v>439</v>
      </c>
      <c r="AT217" s="239" t="s">
        <v>351</v>
      </c>
      <c r="AU217" s="239" t="s">
        <v>83</v>
      </c>
      <c r="AY217" s="17" t="s">
        <v>349</v>
      </c>
      <c r="BE217" s="240">
        <f>IF(N217="základní",J217,0)</f>
        <v>0</v>
      </c>
      <c r="BF217" s="240">
        <f>IF(N217="snížená",J217,0)</f>
        <v>0</v>
      </c>
      <c r="BG217" s="240">
        <f>IF(N217="zákl. přenesená",J217,0)</f>
        <v>0</v>
      </c>
      <c r="BH217" s="240">
        <f>IF(N217="sníž. přenesená",J217,0)</f>
        <v>0</v>
      </c>
      <c r="BI217" s="240">
        <f>IF(N217="nulová",J217,0)</f>
        <v>0</v>
      </c>
      <c r="BJ217" s="17" t="s">
        <v>83</v>
      </c>
      <c r="BK217" s="240">
        <f>ROUND(I217*H217,2)</f>
        <v>0</v>
      </c>
      <c r="BL217" s="17" t="s">
        <v>439</v>
      </c>
      <c r="BM217" s="239" t="s">
        <v>1130</v>
      </c>
    </row>
    <row r="218" s="2" customFormat="1" ht="16.5" customHeight="1">
      <c r="A218" s="38"/>
      <c r="B218" s="39"/>
      <c r="C218" s="228" t="s">
        <v>697</v>
      </c>
      <c r="D218" s="228" t="s">
        <v>351</v>
      </c>
      <c r="E218" s="229" t="s">
        <v>2439</v>
      </c>
      <c r="F218" s="230" t="s">
        <v>2440</v>
      </c>
      <c r="G218" s="231" t="s">
        <v>422</v>
      </c>
      <c r="H218" s="232">
        <v>7.0999999999999996</v>
      </c>
      <c r="I218" s="233"/>
      <c r="J218" s="234">
        <f>ROUND(I218*H218,2)</f>
        <v>0</v>
      </c>
      <c r="K218" s="230" t="s">
        <v>1</v>
      </c>
      <c r="L218" s="44"/>
      <c r="M218" s="235" t="s">
        <v>1</v>
      </c>
      <c r="N218" s="236" t="s">
        <v>41</v>
      </c>
      <c r="O218" s="91"/>
      <c r="P218" s="237">
        <f>O218*H218</f>
        <v>0</v>
      </c>
      <c r="Q218" s="237">
        <v>0</v>
      </c>
      <c r="R218" s="237">
        <f>Q218*H218</f>
        <v>0</v>
      </c>
      <c r="S218" s="237">
        <v>0</v>
      </c>
      <c r="T218" s="238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39" t="s">
        <v>439</v>
      </c>
      <c r="AT218" s="239" t="s">
        <v>351</v>
      </c>
      <c r="AU218" s="239" t="s">
        <v>83</v>
      </c>
      <c r="AY218" s="17" t="s">
        <v>349</v>
      </c>
      <c r="BE218" s="240">
        <f>IF(N218="základní",J218,0)</f>
        <v>0</v>
      </c>
      <c r="BF218" s="240">
        <f>IF(N218="snížená",J218,0)</f>
        <v>0</v>
      </c>
      <c r="BG218" s="240">
        <f>IF(N218="zákl. přenesená",J218,0)</f>
        <v>0</v>
      </c>
      <c r="BH218" s="240">
        <f>IF(N218="sníž. přenesená",J218,0)</f>
        <v>0</v>
      </c>
      <c r="BI218" s="240">
        <f>IF(N218="nulová",J218,0)</f>
        <v>0</v>
      </c>
      <c r="BJ218" s="17" t="s">
        <v>83</v>
      </c>
      <c r="BK218" s="240">
        <f>ROUND(I218*H218,2)</f>
        <v>0</v>
      </c>
      <c r="BL218" s="17" t="s">
        <v>439</v>
      </c>
      <c r="BM218" s="239" t="s">
        <v>1148</v>
      </c>
    </row>
    <row r="219" s="2" customFormat="1" ht="16.5" customHeight="1">
      <c r="A219" s="38"/>
      <c r="B219" s="39"/>
      <c r="C219" s="228" t="s">
        <v>702</v>
      </c>
      <c r="D219" s="228" t="s">
        <v>351</v>
      </c>
      <c r="E219" s="229" t="s">
        <v>2441</v>
      </c>
      <c r="F219" s="230" t="s">
        <v>2442</v>
      </c>
      <c r="G219" s="231" t="s">
        <v>422</v>
      </c>
      <c r="H219" s="232">
        <v>52.899999999999999</v>
      </c>
      <c r="I219" s="233"/>
      <c r="J219" s="234">
        <f>ROUND(I219*H219,2)</f>
        <v>0</v>
      </c>
      <c r="K219" s="230" t="s">
        <v>1</v>
      </c>
      <c r="L219" s="44"/>
      <c r="M219" s="235" t="s">
        <v>1</v>
      </c>
      <c r="N219" s="236" t="s">
        <v>41</v>
      </c>
      <c r="O219" s="91"/>
      <c r="P219" s="237">
        <f>O219*H219</f>
        <v>0</v>
      </c>
      <c r="Q219" s="237">
        <v>0</v>
      </c>
      <c r="R219" s="237">
        <f>Q219*H219</f>
        <v>0</v>
      </c>
      <c r="S219" s="237">
        <v>0</v>
      </c>
      <c r="T219" s="238">
        <f>S219*H219</f>
        <v>0</v>
      </c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R219" s="239" t="s">
        <v>439</v>
      </c>
      <c r="AT219" s="239" t="s">
        <v>351</v>
      </c>
      <c r="AU219" s="239" t="s">
        <v>83</v>
      </c>
      <c r="AY219" s="17" t="s">
        <v>349</v>
      </c>
      <c r="BE219" s="240">
        <f>IF(N219="základní",J219,0)</f>
        <v>0</v>
      </c>
      <c r="BF219" s="240">
        <f>IF(N219="snížená",J219,0)</f>
        <v>0</v>
      </c>
      <c r="BG219" s="240">
        <f>IF(N219="zákl. přenesená",J219,0)</f>
        <v>0</v>
      </c>
      <c r="BH219" s="240">
        <f>IF(N219="sníž. přenesená",J219,0)</f>
        <v>0</v>
      </c>
      <c r="BI219" s="240">
        <f>IF(N219="nulová",J219,0)</f>
        <v>0</v>
      </c>
      <c r="BJ219" s="17" t="s">
        <v>83</v>
      </c>
      <c r="BK219" s="240">
        <f>ROUND(I219*H219,2)</f>
        <v>0</v>
      </c>
      <c r="BL219" s="17" t="s">
        <v>439</v>
      </c>
      <c r="BM219" s="239" t="s">
        <v>1158</v>
      </c>
    </row>
    <row r="220" s="2" customFormat="1" ht="21.75" customHeight="1">
      <c r="A220" s="38"/>
      <c r="B220" s="39"/>
      <c r="C220" s="228" t="s">
        <v>712</v>
      </c>
      <c r="D220" s="228" t="s">
        <v>351</v>
      </c>
      <c r="E220" s="229" t="s">
        <v>2443</v>
      </c>
      <c r="F220" s="230" t="s">
        <v>2444</v>
      </c>
      <c r="G220" s="231" t="s">
        <v>422</v>
      </c>
      <c r="H220" s="232">
        <v>23</v>
      </c>
      <c r="I220" s="233"/>
      <c r="J220" s="234">
        <f>ROUND(I220*H220,2)</f>
        <v>0</v>
      </c>
      <c r="K220" s="230" t="s">
        <v>1</v>
      </c>
      <c r="L220" s="44"/>
      <c r="M220" s="235" t="s">
        <v>1</v>
      </c>
      <c r="N220" s="236" t="s">
        <v>41</v>
      </c>
      <c r="O220" s="91"/>
      <c r="P220" s="237">
        <f>O220*H220</f>
        <v>0</v>
      </c>
      <c r="Q220" s="237">
        <v>0</v>
      </c>
      <c r="R220" s="237">
        <f>Q220*H220</f>
        <v>0</v>
      </c>
      <c r="S220" s="237">
        <v>0</v>
      </c>
      <c r="T220" s="238">
        <f>S220*H220</f>
        <v>0</v>
      </c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R220" s="239" t="s">
        <v>439</v>
      </c>
      <c r="AT220" s="239" t="s">
        <v>351</v>
      </c>
      <c r="AU220" s="239" t="s">
        <v>83</v>
      </c>
      <c r="AY220" s="17" t="s">
        <v>349</v>
      </c>
      <c r="BE220" s="240">
        <f>IF(N220="základní",J220,0)</f>
        <v>0</v>
      </c>
      <c r="BF220" s="240">
        <f>IF(N220="snížená",J220,0)</f>
        <v>0</v>
      </c>
      <c r="BG220" s="240">
        <f>IF(N220="zákl. přenesená",J220,0)</f>
        <v>0</v>
      </c>
      <c r="BH220" s="240">
        <f>IF(N220="sníž. přenesená",J220,0)</f>
        <v>0</v>
      </c>
      <c r="BI220" s="240">
        <f>IF(N220="nulová",J220,0)</f>
        <v>0</v>
      </c>
      <c r="BJ220" s="17" t="s">
        <v>83</v>
      </c>
      <c r="BK220" s="240">
        <f>ROUND(I220*H220,2)</f>
        <v>0</v>
      </c>
      <c r="BL220" s="17" t="s">
        <v>439</v>
      </c>
      <c r="BM220" s="239" t="s">
        <v>1175</v>
      </c>
    </row>
    <row r="221" s="2" customFormat="1" ht="21.75" customHeight="1">
      <c r="A221" s="38"/>
      <c r="B221" s="39"/>
      <c r="C221" s="228" t="s">
        <v>715</v>
      </c>
      <c r="D221" s="228" t="s">
        <v>351</v>
      </c>
      <c r="E221" s="229" t="s">
        <v>2445</v>
      </c>
      <c r="F221" s="230" t="s">
        <v>2446</v>
      </c>
      <c r="G221" s="231" t="s">
        <v>422</v>
      </c>
      <c r="H221" s="232">
        <v>17</v>
      </c>
      <c r="I221" s="233"/>
      <c r="J221" s="234">
        <f>ROUND(I221*H221,2)</f>
        <v>0</v>
      </c>
      <c r="K221" s="230" t="s">
        <v>1</v>
      </c>
      <c r="L221" s="44"/>
      <c r="M221" s="235" t="s">
        <v>1</v>
      </c>
      <c r="N221" s="236" t="s">
        <v>41</v>
      </c>
      <c r="O221" s="91"/>
      <c r="P221" s="237">
        <f>O221*H221</f>
        <v>0</v>
      </c>
      <c r="Q221" s="237">
        <v>0</v>
      </c>
      <c r="R221" s="237">
        <f>Q221*H221</f>
        <v>0</v>
      </c>
      <c r="S221" s="237">
        <v>0</v>
      </c>
      <c r="T221" s="238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239" t="s">
        <v>439</v>
      </c>
      <c r="AT221" s="239" t="s">
        <v>351</v>
      </c>
      <c r="AU221" s="239" t="s">
        <v>83</v>
      </c>
      <c r="AY221" s="17" t="s">
        <v>349</v>
      </c>
      <c r="BE221" s="240">
        <f>IF(N221="základní",J221,0)</f>
        <v>0</v>
      </c>
      <c r="BF221" s="240">
        <f>IF(N221="snížená",J221,0)</f>
        <v>0</v>
      </c>
      <c r="BG221" s="240">
        <f>IF(N221="zákl. přenesená",J221,0)</f>
        <v>0</v>
      </c>
      <c r="BH221" s="240">
        <f>IF(N221="sníž. přenesená",J221,0)</f>
        <v>0</v>
      </c>
      <c r="BI221" s="240">
        <f>IF(N221="nulová",J221,0)</f>
        <v>0</v>
      </c>
      <c r="BJ221" s="17" t="s">
        <v>83</v>
      </c>
      <c r="BK221" s="240">
        <f>ROUND(I221*H221,2)</f>
        <v>0</v>
      </c>
      <c r="BL221" s="17" t="s">
        <v>439</v>
      </c>
      <c r="BM221" s="239" t="s">
        <v>1189</v>
      </c>
    </row>
    <row r="222" s="2" customFormat="1" ht="21.75" customHeight="1">
      <c r="A222" s="38"/>
      <c r="B222" s="39"/>
      <c r="C222" s="228" t="s">
        <v>720</v>
      </c>
      <c r="D222" s="228" t="s">
        <v>351</v>
      </c>
      <c r="E222" s="229" t="s">
        <v>2447</v>
      </c>
      <c r="F222" s="230" t="s">
        <v>2448</v>
      </c>
      <c r="G222" s="231" t="s">
        <v>422</v>
      </c>
      <c r="H222" s="232">
        <v>35</v>
      </c>
      <c r="I222" s="233"/>
      <c r="J222" s="234">
        <f>ROUND(I222*H222,2)</f>
        <v>0</v>
      </c>
      <c r="K222" s="230" t="s">
        <v>1</v>
      </c>
      <c r="L222" s="44"/>
      <c r="M222" s="235" t="s">
        <v>1</v>
      </c>
      <c r="N222" s="236" t="s">
        <v>41</v>
      </c>
      <c r="O222" s="91"/>
      <c r="P222" s="237">
        <f>O222*H222</f>
        <v>0</v>
      </c>
      <c r="Q222" s="237">
        <v>0</v>
      </c>
      <c r="R222" s="237">
        <f>Q222*H222</f>
        <v>0</v>
      </c>
      <c r="S222" s="237">
        <v>0</v>
      </c>
      <c r="T222" s="238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39" t="s">
        <v>439</v>
      </c>
      <c r="AT222" s="239" t="s">
        <v>351</v>
      </c>
      <c r="AU222" s="239" t="s">
        <v>83</v>
      </c>
      <c r="AY222" s="17" t="s">
        <v>349</v>
      </c>
      <c r="BE222" s="240">
        <f>IF(N222="základní",J222,0)</f>
        <v>0</v>
      </c>
      <c r="BF222" s="240">
        <f>IF(N222="snížená",J222,0)</f>
        <v>0</v>
      </c>
      <c r="BG222" s="240">
        <f>IF(N222="zákl. přenesená",J222,0)</f>
        <v>0</v>
      </c>
      <c r="BH222" s="240">
        <f>IF(N222="sníž. přenesená",J222,0)</f>
        <v>0</v>
      </c>
      <c r="BI222" s="240">
        <f>IF(N222="nulová",J222,0)</f>
        <v>0</v>
      </c>
      <c r="BJ222" s="17" t="s">
        <v>83</v>
      </c>
      <c r="BK222" s="240">
        <f>ROUND(I222*H222,2)</f>
        <v>0</v>
      </c>
      <c r="BL222" s="17" t="s">
        <v>439</v>
      </c>
      <c r="BM222" s="239" t="s">
        <v>1204</v>
      </c>
    </row>
    <row r="223" s="2" customFormat="1" ht="21.75" customHeight="1">
      <c r="A223" s="38"/>
      <c r="B223" s="39"/>
      <c r="C223" s="228" t="s">
        <v>725</v>
      </c>
      <c r="D223" s="228" t="s">
        <v>351</v>
      </c>
      <c r="E223" s="229" t="s">
        <v>2449</v>
      </c>
      <c r="F223" s="230" t="s">
        <v>2450</v>
      </c>
      <c r="G223" s="231" t="s">
        <v>422</v>
      </c>
      <c r="H223" s="232">
        <v>17</v>
      </c>
      <c r="I223" s="233"/>
      <c r="J223" s="234">
        <f>ROUND(I223*H223,2)</f>
        <v>0</v>
      </c>
      <c r="K223" s="230" t="s">
        <v>1</v>
      </c>
      <c r="L223" s="44"/>
      <c r="M223" s="235" t="s">
        <v>1</v>
      </c>
      <c r="N223" s="236" t="s">
        <v>41</v>
      </c>
      <c r="O223" s="91"/>
      <c r="P223" s="237">
        <f>O223*H223</f>
        <v>0</v>
      </c>
      <c r="Q223" s="237">
        <v>0</v>
      </c>
      <c r="R223" s="237">
        <f>Q223*H223</f>
        <v>0</v>
      </c>
      <c r="S223" s="237">
        <v>0</v>
      </c>
      <c r="T223" s="238">
        <f>S223*H223</f>
        <v>0</v>
      </c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R223" s="239" t="s">
        <v>439</v>
      </c>
      <c r="AT223" s="239" t="s">
        <v>351</v>
      </c>
      <c r="AU223" s="239" t="s">
        <v>83</v>
      </c>
      <c r="AY223" s="17" t="s">
        <v>349</v>
      </c>
      <c r="BE223" s="240">
        <f>IF(N223="základní",J223,0)</f>
        <v>0</v>
      </c>
      <c r="BF223" s="240">
        <f>IF(N223="snížená",J223,0)</f>
        <v>0</v>
      </c>
      <c r="BG223" s="240">
        <f>IF(N223="zákl. přenesená",J223,0)</f>
        <v>0</v>
      </c>
      <c r="BH223" s="240">
        <f>IF(N223="sníž. přenesená",J223,0)</f>
        <v>0</v>
      </c>
      <c r="BI223" s="240">
        <f>IF(N223="nulová",J223,0)</f>
        <v>0</v>
      </c>
      <c r="BJ223" s="17" t="s">
        <v>83</v>
      </c>
      <c r="BK223" s="240">
        <f>ROUND(I223*H223,2)</f>
        <v>0</v>
      </c>
      <c r="BL223" s="17" t="s">
        <v>439</v>
      </c>
      <c r="BM223" s="239" t="s">
        <v>1214</v>
      </c>
    </row>
    <row r="224" s="2" customFormat="1" ht="24.15" customHeight="1">
      <c r="A224" s="38"/>
      <c r="B224" s="39"/>
      <c r="C224" s="228" t="s">
        <v>729</v>
      </c>
      <c r="D224" s="228" t="s">
        <v>351</v>
      </c>
      <c r="E224" s="229" t="s">
        <v>2451</v>
      </c>
      <c r="F224" s="230" t="s">
        <v>2452</v>
      </c>
      <c r="G224" s="231" t="s">
        <v>422</v>
      </c>
      <c r="H224" s="232">
        <v>33</v>
      </c>
      <c r="I224" s="233"/>
      <c r="J224" s="234">
        <f>ROUND(I224*H224,2)</f>
        <v>0</v>
      </c>
      <c r="K224" s="230" t="s">
        <v>1</v>
      </c>
      <c r="L224" s="44"/>
      <c r="M224" s="235" t="s">
        <v>1</v>
      </c>
      <c r="N224" s="236" t="s">
        <v>41</v>
      </c>
      <c r="O224" s="91"/>
      <c r="P224" s="237">
        <f>O224*H224</f>
        <v>0</v>
      </c>
      <c r="Q224" s="237">
        <v>0</v>
      </c>
      <c r="R224" s="237">
        <f>Q224*H224</f>
        <v>0</v>
      </c>
      <c r="S224" s="237">
        <v>0</v>
      </c>
      <c r="T224" s="238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239" t="s">
        <v>439</v>
      </c>
      <c r="AT224" s="239" t="s">
        <v>351</v>
      </c>
      <c r="AU224" s="239" t="s">
        <v>83</v>
      </c>
      <c r="AY224" s="17" t="s">
        <v>349</v>
      </c>
      <c r="BE224" s="240">
        <f>IF(N224="základní",J224,0)</f>
        <v>0</v>
      </c>
      <c r="BF224" s="240">
        <f>IF(N224="snížená",J224,0)</f>
        <v>0</v>
      </c>
      <c r="BG224" s="240">
        <f>IF(N224="zákl. přenesená",J224,0)</f>
        <v>0</v>
      </c>
      <c r="BH224" s="240">
        <f>IF(N224="sníž. přenesená",J224,0)</f>
        <v>0</v>
      </c>
      <c r="BI224" s="240">
        <f>IF(N224="nulová",J224,0)</f>
        <v>0</v>
      </c>
      <c r="BJ224" s="17" t="s">
        <v>83</v>
      </c>
      <c r="BK224" s="240">
        <f>ROUND(I224*H224,2)</f>
        <v>0</v>
      </c>
      <c r="BL224" s="17" t="s">
        <v>439</v>
      </c>
      <c r="BM224" s="239" t="s">
        <v>1224</v>
      </c>
    </row>
    <row r="225" s="2" customFormat="1" ht="24.15" customHeight="1">
      <c r="A225" s="38"/>
      <c r="B225" s="39"/>
      <c r="C225" s="228" t="s">
        <v>733</v>
      </c>
      <c r="D225" s="228" t="s">
        <v>351</v>
      </c>
      <c r="E225" s="229" t="s">
        <v>2453</v>
      </c>
      <c r="F225" s="230" t="s">
        <v>2454</v>
      </c>
      <c r="G225" s="231" t="s">
        <v>422</v>
      </c>
      <c r="H225" s="232">
        <v>33</v>
      </c>
      <c r="I225" s="233"/>
      <c r="J225" s="234">
        <f>ROUND(I225*H225,2)</f>
        <v>0</v>
      </c>
      <c r="K225" s="230" t="s">
        <v>1</v>
      </c>
      <c r="L225" s="44"/>
      <c r="M225" s="235" t="s">
        <v>1</v>
      </c>
      <c r="N225" s="236" t="s">
        <v>41</v>
      </c>
      <c r="O225" s="91"/>
      <c r="P225" s="237">
        <f>O225*H225</f>
        <v>0</v>
      </c>
      <c r="Q225" s="237">
        <v>0</v>
      </c>
      <c r="R225" s="237">
        <f>Q225*H225</f>
        <v>0</v>
      </c>
      <c r="S225" s="237">
        <v>0</v>
      </c>
      <c r="T225" s="238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39" t="s">
        <v>439</v>
      </c>
      <c r="AT225" s="239" t="s">
        <v>351</v>
      </c>
      <c r="AU225" s="239" t="s">
        <v>83</v>
      </c>
      <c r="AY225" s="17" t="s">
        <v>349</v>
      </c>
      <c r="BE225" s="240">
        <f>IF(N225="základní",J225,0)</f>
        <v>0</v>
      </c>
      <c r="BF225" s="240">
        <f>IF(N225="snížená",J225,0)</f>
        <v>0</v>
      </c>
      <c r="BG225" s="240">
        <f>IF(N225="zákl. přenesená",J225,0)</f>
        <v>0</v>
      </c>
      <c r="BH225" s="240">
        <f>IF(N225="sníž. přenesená",J225,0)</f>
        <v>0</v>
      </c>
      <c r="BI225" s="240">
        <f>IF(N225="nulová",J225,0)</f>
        <v>0</v>
      </c>
      <c r="BJ225" s="17" t="s">
        <v>83</v>
      </c>
      <c r="BK225" s="240">
        <f>ROUND(I225*H225,2)</f>
        <v>0</v>
      </c>
      <c r="BL225" s="17" t="s">
        <v>439</v>
      </c>
      <c r="BM225" s="239" t="s">
        <v>1232</v>
      </c>
    </row>
    <row r="226" s="2" customFormat="1" ht="24.15" customHeight="1">
      <c r="A226" s="38"/>
      <c r="B226" s="39"/>
      <c r="C226" s="228" t="s">
        <v>739</v>
      </c>
      <c r="D226" s="228" t="s">
        <v>351</v>
      </c>
      <c r="E226" s="229" t="s">
        <v>2455</v>
      </c>
      <c r="F226" s="230" t="s">
        <v>2456</v>
      </c>
      <c r="G226" s="231" t="s">
        <v>422</v>
      </c>
      <c r="H226" s="232">
        <v>21</v>
      </c>
      <c r="I226" s="233"/>
      <c r="J226" s="234">
        <f>ROUND(I226*H226,2)</f>
        <v>0</v>
      </c>
      <c r="K226" s="230" t="s">
        <v>1</v>
      </c>
      <c r="L226" s="44"/>
      <c r="M226" s="235" t="s">
        <v>1</v>
      </c>
      <c r="N226" s="236" t="s">
        <v>41</v>
      </c>
      <c r="O226" s="91"/>
      <c r="P226" s="237">
        <f>O226*H226</f>
        <v>0</v>
      </c>
      <c r="Q226" s="237">
        <v>0</v>
      </c>
      <c r="R226" s="237">
        <f>Q226*H226</f>
        <v>0</v>
      </c>
      <c r="S226" s="237">
        <v>0</v>
      </c>
      <c r="T226" s="238">
        <f>S226*H226</f>
        <v>0</v>
      </c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R226" s="239" t="s">
        <v>439</v>
      </c>
      <c r="AT226" s="239" t="s">
        <v>351</v>
      </c>
      <c r="AU226" s="239" t="s">
        <v>83</v>
      </c>
      <c r="AY226" s="17" t="s">
        <v>349</v>
      </c>
      <c r="BE226" s="240">
        <f>IF(N226="základní",J226,0)</f>
        <v>0</v>
      </c>
      <c r="BF226" s="240">
        <f>IF(N226="snížená",J226,0)</f>
        <v>0</v>
      </c>
      <c r="BG226" s="240">
        <f>IF(N226="zákl. přenesená",J226,0)</f>
        <v>0</v>
      </c>
      <c r="BH226" s="240">
        <f>IF(N226="sníž. přenesená",J226,0)</f>
        <v>0</v>
      </c>
      <c r="BI226" s="240">
        <f>IF(N226="nulová",J226,0)</f>
        <v>0</v>
      </c>
      <c r="BJ226" s="17" t="s">
        <v>83</v>
      </c>
      <c r="BK226" s="240">
        <f>ROUND(I226*H226,2)</f>
        <v>0</v>
      </c>
      <c r="BL226" s="17" t="s">
        <v>439</v>
      </c>
      <c r="BM226" s="239" t="s">
        <v>1240</v>
      </c>
    </row>
    <row r="227" s="2" customFormat="1" ht="24.15" customHeight="1">
      <c r="A227" s="38"/>
      <c r="B227" s="39"/>
      <c r="C227" s="228" t="s">
        <v>745</v>
      </c>
      <c r="D227" s="228" t="s">
        <v>351</v>
      </c>
      <c r="E227" s="229" t="s">
        <v>2457</v>
      </c>
      <c r="F227" s="230" t="s">
        <v>2458</v>
      </c>
      <c r="G227" s="231" t="s">
        <v>422</v>
      </c>
      <c r="H227" s="232">
        <v>21</v>
      </c>
      <c r="I227" s="233"/>
      <c r="J227" s="234">
        <f>ROUND(I227*H227,2)</f>
        <v>0</v>
      </c>
      <c r="K227" s="230" t="s">
        <v>1</v>
      </c>
      <c r="L227" s="44"/>
      <c r="M227" s="235" t="s">
        <v>1</v>
      </c>
      <c r="N227" s="236" t="s">
        <v>41</v>
      </c>
      <c r="O227" s="91"/>
      <c r="P227" s="237">
        <f>O227*H227</f>
        <v>0</v>
      </c>
      <c r="Q227" s="237">
        <v>0</v>
      </c>
      <c r="R227" s="237">
        <f>Q227*H227</f>
        <v>0</v>
      </c>
      <c r="S227" s="237">
        <v>0</v>
      </c>
      <c r="T227" s="238">
        <f>S227*H227</f>
        <v>0</v>
      </c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R227" s="239" t="s">
        <v>439</v>
      </c>
      <c r="AT227" s="239" t="s">
        <v>351</v>
      </c>
      <c r="AU227" s="239" t="s">
        <v>83</v>
      </c>
      <c r="AY227" s="17" t="s">
        <v>349</v>
      </c>
      <c r="BE227" s="240">
        <f>IF(N227="základní",J227,0)</f>
        <v>0</v>
      </c>
      <c r="BF227" s="240">
        <f>IF(N227="snížená",J227,0)</f>
        <v>0</v>
      </c>
      <c r="BG227" s="240">
        <f>IF(N227="zákl. přenesená",J227,0)</f>
        <v>0</v>
      </c>
      <c r="BH227" s="240">
        <f>IF(N227="sníž. přenesená",J227,0)</f>
        <v>0</v>
      </c>
      <c r="BI227" s="240">
        <f>IF(N227="nulová",J227,0)</f>
        <v>0</v>
      </c>
      <c r="BJ227" s="17" t="s">
        <v>83</v>
      </c>
      <c r="BK227" s="240">
        <f>ROUND(I227*H227,2)</f>
        <v>0</v>
      </c>
      <c r="BL227" s="17" t="s">
        <v>439</v>
      </c>
      <c r="BM227" s="239" t="s">
        <v>1246</v>
      </c>
    </row>
    <row r="228" s="2" customFormat="1" ht="24.15" customHeight="1">
      <c r="A228" s="38"/>
      <c r="B228" s="39"/>
      <c r="C228" s="228" t="s">
        <v>750</v>
      </c>
      <c r="D228" s="228" t="s">
        <v>351</v>
      </c>
      <c r="E228" s="229" t="s">
        <v>2459</v>
      </c>
      <c r="F228" s="230" t="s">
        <v>2460</v>
      </c>
      <c r="G228" s="231" t="s">
        <v>422</v>
      </c>
      <c r="H228" s="232">
        <v>12.1</v>
      </c>
      <c r="I228" s="233"/>
      <c r="J228" s="234">
        <f>ROUND(I228*H228,2)</f>
        <v>0</v>
      </c>
      <c r="K228" s="230" t="s">
        <v>1</v>
      </c>
      <c r="L228" s="44"/>
      <c r="M228" s="235" t="s">
        <v>1</v>
      </c>
      <c r="N228" s="236" t="s">
        <v>41</v>
      </c>
      <c r="O228" s="91"/>
      <c r="P228" s="237">
        <f>O228*H228</f>
        <v>0</v>
      </c>
      <c r="Q228" s="237">
        <v>0</v>
      </c>
      <c r="R228" s="237">
        <f>Q228*H228</f>
        <v>0</v>
      </c>
      <c r="S228" s="237">
        <v>0</v>
      </c>
      <c r="T228" s="238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239" t="s">
        <v>439</v>
      </c>
      <c r="AT228" s="239" t="s">
        <v>351</v>
      </c>
      <c r="AU228" s="239" t="s">
        <v>83</v>
      </c>
      <c r="AY228" s="17" t="s">
        <v>349</v>
      </c>
      <c r="BE228" s="240">
        <f>IF(N228="základní",J228,0)</f>
        <v>0</v>
      </c>
      <c r="BF228" s="240">
        <f>IF(N228="snížená",J228,0)</f>
        <v>0</v>
      </c>
      <c r="BG228" s="240">
        <f>IF(N228="zákl. přenesená",J228,0)</f>
        <v>0</v>
      </c>
      <c r="BH228" s="240">
        <f>IF(N228="sníž. přenesená",J228,0)</f>
        <v>0</v>
      </c>
      <c r="BI228" s="240">
        <f>IF(N228="nulová",J228,0)</f>
        <v>0</v>
      </c>
      <c r="BJ228" s="17" t="s">
        <v>83</v>
      </c>
      <c r="BK228" s="240">
        <f>ROUND(I228*H228,2)</f>
        <v>0</v>
      </c>
      <c r="BL228" s="17" t="s">
        <v>439</v>
      </c>
      <c r="BM228" s="239" t="s">
        <v>1252</v>
      </c>
    </row>
    <row r="229" s="2" customFormat="1" ht="24.15" customHeight="1">
      <c r="A229" s="38"/>
      <c r="B229" s="39"/>
      <c r="C229" s="228" t="s">
        <v>755</v>
      </c>
      <c r="D229" s="228" t="s">
        <v>351</v>
      </c>
      <c r="E229" s="229" t="s">
        <v>2461</v>
      </c>
      <c r="F229" s="230" t="s">
        <v>2462</v>
      </c>
      <c r="G229" s="231" t="s">
        <v>422</v>
      </c>
      <c r="H229" s="232">
        <v>30</v>
      </c>
      <c r="I229" s="233"/>
      <c r="J229" s="234">
        <f>ROUND(I229*H229,2)</f>
        <v>0</v>
      </c>
      <c r="K229" s="230" t="s">
        <v>1</v>
      </c>
      <c r="L229" s="44"/>
      <c r="M229" s="235" t="s">
        <v>1</v>
      </c>
      <c r="N229" s="236" t="s">
        <v>41</v>
      </c>
      <c r="O229" s="91"/>
      <c r="P229" s="237">
        <f>O229*H229</f>
        <v>0</v>
      </c>
      <c r="Q229" s="237">
        <v>0</v>
      </c>
      <c r="R229" s="237">
        <f>Q229*H229</f>
        <v>0</v>
      </c>
      <c r="S229" s="237">
        <v>0</v>
      </c>
      <c r="T229" s="238">
        <f>S229*H229</f>
        <v>0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239" t="s">
        <v>439</v>
      </c>
      <c r="AT229" s="239" t="s">
        <v>351</v>
      </c>
      <c r="AU229" s="239" t="s">
        <v>83</v>
      </c>
      <c r="AY229" s="17" t="s">
        <v>349</v>
      </c>
      <c r="BE229" s="240">
        <f>IF(N229="základní",J229,0)</f>
        <v>0</v>
      </c>
      <c r="BF229" s="240">
        <f>IF(N229="snížená",J229,0)</f>
        <v>0</v>
      </c>
      <c r="BG229" s="240">
        <f>IF(N229="zákl. přenesená",J229,0)</f>
        <v>0</v>
      </c>
      <c r="BH229" s="240">
        <f>IF(N229="sníž. přenesená",J229,0)</f>
        <v>0</v>
      </c>
      <c r="BI229" s="240">
        <f>IF(N229="nulová",J229,0)</f>
        <v>0</v>
      </c>
      <c r="BJ229" s="17" t="s">
        <v>83</v>
      </c>
      <c r="BK229" s="240">
        <f>ROUND(I229*H229,2)</f>
        <v>0</v>
      </c>
      <c r="BL229" s="17" t="s">
        <v>439</v>
      </c>
      <c r="BM229" s="239" t="s">
        <v>1258</v>
      </c>
    </row>
    <row r="230" s="2" customFormat="1" ht="24.15" customHeight="1">
      <c r="A230" s="38"/>
      <c r="B230" s="39"/>
      <c r="C230" s="228" t="s">
        <v>760</v>
      </c>
      <c r="D230" s="228" t="s">
        <v>351</v>
      </c>
      <c r="E230" s="229" t="s">
        <v>2463</v>
      </c>
      <c r="F230" s="230" t="s">
        <v>2464</v>
      </c>
      <c r="G230" s="231" t="s">
        <v>422</v>
      </c>
      <c r="H230" s="232">
        <v>4</v>
      </c>
      <c r="I230" s="233"/>
      <c r="J230" s="234">
        <f>ROUND(I230*H230,2)</f>
        <v>0</v>
      </c>
      <c r="K230" s="230" t="s">
        <v>1</v>
      </c>
      <c r="L230" s="44"/>
      <c r="M230" s="235" t="s">
        <v>1</v>
      </c>
      <c r="N230" s="236" t="s">
        <v>41</v>
      </c>
      <c r="O230" s="91"/>
      <c r="P230" s="237">
        <f>O230*H230</f>
        <v>0</v>
      </c>
      <c r="Q230" s="237">
        <v>0</v>
      </c>
      <c r="R230" s="237">
        <f>Q230*H230</f>
        <v>0</v>
      </c>
      <c r="S230" s="237">
        <v>0</v>
      </c>
      <c r="T230" s="238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239" t="s">
        <v>439</v>
      </c>
      <c r="AT230" s="239" t="s">
        <v>351</v>
      </c>
      <c r="AU230" s="239" t="s">
        <v>83</v>
      </c>
      <c r="AY230" s="17" t="s">
        <v>349</v>
      </c>
      <c r="BE230" s="240">
        <f>IF(N230="základní",J230,0)</f>
        <v>0</v>
      </c>
      <c r="BF230" s="240">
        <f>IF(N230="snížená",J230,0)</f>
        <v>0</v>
      </c>
      <c r="BG230" s="240">
        <f>IF(N230="zákl. přenesená",J230,0)</f>
        <v>0</v>
      </c>
      <c r="BH230" s="240">
        <f>IF(N230="sníž. přenesená",J230,0)</f>
        <v>0</v>
      </c>
      <c r="BI230" s="240">
        <f>IF(N230="nulová",J230,0)</f>
        <v>0</v>
      </c>
      <c r="BJ230" s="17" t="s">
        <v>83</v>
      </c>
      <c r="BK230" s="240">
        <f>ROUND(I230*H230,2)</f>
        <v>0</v>
      </c>
      <c r="BL230" s="17" t="s">
        <v>439</v>
      </c>
      <c r="BM230" s="239" t="s">
        <v>1266</v>
      </c>
    </row>
    <row r="231" s="2" customFormat="1" ht="24.15" customHeight="1">
      <c r="A231" s="38"/>
      <c r="B231" s="39"/>
      <c r="C231" s="228" t="s">
        <v>764</v>
      </c>
      <c r="D231" s="228" t="s">
        <v>351</v>
      </c>
      <c r="E231" s="229" t="s">
        <v>2465</v>
      </c>
      <c r="F231" s="230" t="s">
        <v>2466</v>
      </c>
      <c r="G231" s="231" t="s">
        <v>422</v>
      </c>
      <c r="H231" s="232">
        <v>4</v>
      </c>
      <c r="I231" s="233"/>
      <c r="J231" s="234">
        <f>ROUND(I231*H231,2)</f>
        <v>0</v>
      </c>
      <c r="K231" s="230" t="s">
        <v>1</v>
      </c>
      <c r="L231" s="44"/>
      <c r="M231" s="235" t="s">
        <v>1</v>
      </c>
      <c r="N231" s="236" t="s">
        <v>41</v>
      </c>
      <c r="O231" s="91"/>
      <c r="P231" s="237">
        <f>O231*H231</f>
        <v>0</v>
      </c>
      <c r="Q231" s="237">
        <v>0</v>
      </c>
      <c r="R231" s="237">
        <f>Q231*H231</f>
        <v>0</v>
      </c>
      <c r="S231" s="237">
        <v>0</v>
      </c>
      <c r="T231" s="238">
        <f>S231*H231</f>
        <v>0</v>
      </c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R231" s="239" t="s">
        <v>439</v>
      </c>
      <c r="AT231" s="239" t="s">
        <v>351</v>
      </c>
      <c r="AU231" s="239" t="s">
        <v>83</v>
      </c>
      <c r="AY231" s="17" t="s">
        <v>349</v>
      </c>
      <c r="BE231" s="240">
        <f>IF(N231="základní",J231,0)</f>
        <v>0</v>
      </c>
      <c r="BF231" s="240">
        <f>IF(N231="snížená",J231,0)</f>
        <v>0</v>
      </c>
      <c r="BG231" s="240">
        <f>IF(N231="zákl. přenesená",J231,0)</f>
        <v>0</v>
      </c>
      <c r="BH231" s="240">
        <f>IF(N231="sníž. přenesená",J231,0)</f>
        <v>0</v>
      </c>
      <c r="BI231" s="240">
        <f>IF(N231="nulová",J231,0)</f>
        <v>0</v>
      </c>
      <c r="BJ231" s="17" t="s">
        <v>83</v>
      </c>
      <c r="BK231" s="240">
        <f>ROUND(I231*H231,2)</f>
        <v>0</v>
      </c>
      <c r="BL231" s="17" t="s">
        <v>439</v>
      </c>
      <c r="BM231" s="239" t="s">
        <v>1274</v>
      </c>
    </row>
    <row r="232" s="2" customFormat="1" ht="24.15" customHeight="1">
      <c r="A232" s="38"/>
      <c r="B232" s="39"/>
      <c r="C232" s="228" t="s">
        <v>769</v>
      </c>
      <c r="D232" s="228" t="s">
        <v>351</v>
      </c>
      <c r="E232" s="229" t="s">
        <v>2467</v>
      </c>
      <c r="F232" s="230" t="s">
        <v>2468</v>
      </c>
      <c r="G232" s="231" t="s">
        <v>422</v>
      </c>
      <c r="H232" s="232">
        <v>14</v>
      </c>
      <c r="I232" s="233"/>
      <c r="J232" s="234">
        <f>ROUND(I232*H232,2)</f>
        <v>0</v>
      </c>
      <c r="K232" s="230" t="s">
        <v>1</v>
      </c>
      <c r="L232" s="44"/>
      <c r="M232" s="235" t="s">
        <v>1</v>
      </c>
      <c r="N232" s="236" t="s">
        <v>41</v>
      </c>
      <c r="O232" s="91"/>
      <c r="P232" s="237">
        <f>O232*H232</f>
        <v>0</v>
      </c>
      <c r="Q232" s="237">
        <v>0</v>
      </c>
      <c r="R232" s="237">
        <f>Q232*H232</f>
        <v>0</v>
      </c>
      <c r="S232" s="237">
        <v>0</v>
      </c>
      <c r="T232" s="238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239" t="s">
        <v>439</v>
      </c>
      <c r="AT232" s="239" t="s">
        <v>351</v>
      </c>
      <c r="AU232" s="239" t="s">
        <v>83</v>
      </c>
      <c r="AY232" s="17" t="s">
        <v>349</v>
      </c>
      <c r="BE232" s="240">
        <f>IF(N232="základní",J232,0)</f>
        <v>0</v>
      </c>
      <c r="BF232" s="240">
        <f>IF(N232="snížená",J232,0)</f>
        <v>0</v>
      </c>
      <c r="BG232" s="240">
        <f>IF(N232="zákl. přenesená",J232,0)</f>
        <v>0</v>
      </c>
      <c r="BH232" s="240">
        <f>IF(N232="sníž. přenesená",J232,0)</f>
        <v>0</v>
      </c>
      <c r="BI232" s="240">
        <f>IF(N232="nulová",J232,0)</f>
        <v>0</v>
      </c>
      <c r="BJ232" s="17" t="s">
        <v>83</v>
      </c>
      <c r="BK232" s="240">
        <f>ROUND(I232*H232,2)</f>
        <v>0</v>
      </c>
      <c r="BL232" s="17" t="s">
        <v>439</v>
      </c>
      <c r="BM232" s="239" t="s">
        <v>1282</v>
      </c>
    </row>
    <row r="233" s="2" customFormat="1" ht="24.15" customHeight="1">
      <c r="A233" s="38"/>
      <c r="B233" s="39"/>
      <c r="C233" s="228" t="s">
        <v>771</v>
      </c>
      <c r="D233" s="228" t="s">
        <v>351</v>
      </c>
      <c r="E233" s="229" t="s">
        <v>2469</v>
      </c>
      <c r="F233" s="230" t="s">
        <v>2470</v>
      </c>
      <c r="G233" s="231" t="s">
        <v>422</v>
      </c>
      <c r="H233" s="232">
        <v>40</v>
      </c>
      <c r="I233" s="233"/>
      <c r="J233" s="234">
        <f>ROUND(I233*H233,2)</f>
        <v>0</v>
      </c>
      <c r="K233" s="230" t="s">
        <v>1</v>
      </c>
      <c r="L233" s="44"/>
      <c r="M233" s="235" t="s">
        <v>1</v>
      </c>
      <c r="N233" s="236" t="s">
        <v>41</v>
      </c>
      <c r="O233" s="91"/>
      <c r="P233" s="237">
        <f>O233*H233</f>
        <v>0</v>
      </c>
      <c r="Q233" s="237">
        <v>0</v>
      </c>
      <c r="R233" s="237">
        <f>Q233*H233</f>
        <v>0</v>
      </c>
      <c r="S233" s="237">
        <v>0</v>
      </c>
      <c r="T233" s="238">
        <f>S233*H233</f>
        <v>0</v>
      </c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R233" s="239" t="s">
        <v>439</v>
      </c>
      <c r="AT233" s="239" t="s">
        <v>351</v>
      </c>
      <c r="AU233" s="239" t="s">
        <v>83</v>
      </c>
      <c r="AY233" s="17" t="s">
        <v>349</v>
      </c>
      <c r="BE233" s="240">
        <f>IF(N233="základní",J233,0)</f>
        <v>0</v>
      </c>
      <c r="BF233" s="240">
        <f>IF(N233="snížená",J233,0)</f>
        <v>0</v>
      </c>
      <c r="BG233" s="240">
        <f>IF(N233="zákl. přenesená",J233,0)</f>
        <v>0</v>
      </c>
      <c r="BH233" s="240">
        <f>IF(N233="sníž. přenesená",J233,0)</f>
        <v>0</v>
      </c>
      <c r="BI233" s="240">
        <f>IF(N233="nulová",J233,0)</f>
        <v>0</v>
      </c>
      <c r="BJ233" s="17" t="s">
        <v>83</v>
      </c>
      <c r="BK233" s="240">
        <f>ROUND(I233*H233,2)</f>
        <v>0</v>
      </c>
      <c r="BL233" s="17" t="s">
        <v>439</v>
      </c>
      <c r="BM233" s="239" t="s">
        <v>1290</v>
      </c>
    </row>
    <row r="234" s="2" customFormat="1" ht="24.15" customHeight="1">
      <c r="A234" s="38"/>
      <c r="B234" s="39"/>
      <c r="C234" s="228" t="s">
        <v>775</v>
      </c>
      <c r="D234" s="228" t="s">
        <v>351</v>
      </c>
      <c r="E234" s="229" t="s">
        <v>2471</v>
      </c>
      <c r="F234" s="230" t="s">
        <v>2472</v>
      </c>
      <c r="G234" s="231" t="s">
        <v>422</v>
      </c>
      <c r="H234" s="232">
        <v>10</v>
      </c>
      <c r="I234" s="233"/>
      <c r="J234" s="234">
        <f>ROUND(I234*H234,2)</f>
        <v>0</v>
      </c>
      <c r="K234" s="230" t="s">
        <v>1</v>
      </c>
      <c r="L234" s="44"/>
      <c r="M234" s="235" t="s">
        <v>1</v>
      </c>
      <c r="N234" s="236" t="s">
        <v>41</v>
      </c>
      <c r="O234" s="91"/>
      <c r="P234" s="237">
        <f>O234*H234</f>
        <v>0</v>
      </c>
      <c r="Q234" s="237">
        <v>0</v>
      </c>
      <c r="R234" s="237">
        <f>Q234*H234</f>
        <v>0</v>
      </c>
      <c r="S234" s="237">
        <v>0</v>
      </c>
      <c r="T234" s="238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239" t="s">
        <v>439</v>
      </c>
      <c r="AT234" s="239" t="s">
        <v>351</v>
      </c>
      <c r="AU234" s="239" t="s">
        <v>83</v>
      </c>
      <c r="AY234" s="17" t="s">
        <v>349</v>
      </c>
      <c r="BE234" s="240">
        <f>IF(N234="základní",J234,0)</f>
        <v>0</v>
      </c>
      <c r="BF234" s="240">
        <f>IF(N234="snížená",J234,0)</f>
        <v>0</v>
      </c>
      <c r="BG234" s="240">
        <f>IF(N234="zákl. přenesená",J234,0)</f>
        <v>0</v>
      </c>
      <c r="BH234" s="240">
        <f>IF(N234="sníž. přenesená",J234,0)</f>
        <v>0</v>
      </c>
      <c r="BI234" s="240">
        <f>IF(N234="nulová",J234,0)</f>
        <v>0</v>
      </c>
      <c r="BJ234" s="17" t="s">
        <v>83</v>
      </c>
      <c r="BK234" s="240">
        <f>ROUND(I234*H234,2)</f>
        <v>0</v>
      </c>
      <c r="BL234" s="17" t="s">
        <v>439</v>
      </c>
      <c r="BM234" s="239" t="s">
        <v>1298</v>
      </c>
    </row>
    <row r="235" s="2" customFormat="1" ht="24.15" customHeight="1">
      <c r="A235" s="38"/>
      <c r="B235" s="39"/>
      <c r="C235" s="228" t="s">
        <v>779</v>
      </c>
      <c r="D235" s="228" t="s">
        <v>351</v>
      </c>
      <c r="E235" s="229" t="s">
        <v>2473</v>
      </c>
      <c r="F235" s="230" t="s">
        <v>2474</v>
      </c>
      <c r="G235" s="231" t="s">
        <v>422</v>
      </c>
      <c r="H235" s="232">
        <v>13</v>
      </c>
      <c r="I235" s="233"/>
      <c r="J235" s="234">
        <f>ROUND(I235*H235,2)</f>
        <v>0</v>
      </c>
      <c r="K235" s="230" t="s">
        <v>1</v>
      </c>
      <c r="L235" s="44"/>
      <c r="M235" s="235" t="s">
        <v>1</v>
      </c>
      <c r="N235" s="236" t="s">
        <v>41</v>
      </c>
      <c r="O235" s="91"/>
      <c r="P235" s="237">
        <f>O235*H235</f>
        <v>0</v>
      </c>
      <c r="Q235" s="237">
        <v>0</v>
      </c>
      <c r="R235" s="237">
        <f>Q235*H235</f>
        <v>0</v>
      </c>
      <c r="S235" s="237">
        <v>0</v>
      </c>
      <c r="T235" s="238">
        <f>S235*H235</f>
        <v>0</v>
      </c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R235" s="239" t="s">
        <v>439</v>
      </c>
      <c r="AT235" s="239" t="s">
        <v>351</v>
      </c>
      <c r="AU235" s="239" t="s">
        <v>83</v>
      </c>
      <c r="AY235" s="17" t="s">
        <v>349</v>
      </c>
      <c r="BE235" s="240">
        <f>IF(N235="základní",J235,0)</f>
        <v>0</v>
      </c>
      <c r="BF235" s="240">
        <f>IF(N235="snížená",J235,0)</f>
        <v>0</v>
      </c>
      <c r="BG235" s="240">
        <f>IF(N235="zákl. přenesená",J235,0)</f>
        <v>0</v>
      </c>
      <c r="BH235" s="240">
        <f>IF(N235="sníž. přenesená",J235,0)</f>
        <v>0</v>
      </c>
      <c r="BI235" s="240">
        <f>IF(N235="nulová",J235,0)</f>
        <v>0</v>
      </c>
      <c r="BJ235" s="17" t="s">
        <v>83</v>
      </c>
      <c r="BK235" s="240">
        <f>ROUND(I235*H235,2)</f>
        <v>0</v>
      </c>
      <c r="BL235" s="17" t="s">
        <v>439</v>
      </c>
      <c r="BM235" s="239" t="s">
        <v>1306</v>
      </c>
    </row>
    <row r="236" s="2" customFormat="1" ht="24.15" customHeight="1">
      <c r="A236" s="38"/>
      <c r="B236" s="39"/>
      <c r="C236" s="228" t="s">
        <v>784</v>
      </c>
      <c r="D236" s="228" t="s">
        <v>351</v>
      </c>
      <c r="E236" s="229" t="s">
        <v>2475</v>
      </c>
      <c r="F236" s="230" t="s">
        <v>2476</v>
      </c>
      <c r="G236" s="231" t="s">
        <v>422</v>
      </c>
      <c r="H236" s="232">
        <v>7</v>
      </c>
      <c r="I236" s="233"/>
      <c r="J236" s="234">
        <f>ROUND(I236*H236,2)</f>
        <v>0</v>
      </c>
      <c r="K236" s="230" t="s">
        <v>1</v>
      </c>
      <c r="L236" s="44"/>
      <c r="M236" s="235" t="s">
        <v>1</v>
      </c>
      <c r="N236" s="236" t="s">
        <v>41</v>
      </c>
      <c r="O236" s="91"/>
      <c r="P236" s="237">
        <f>O236*H236</f>
        <v>0</v>
      </c>
      <c r="Q236" s="237">
        <v>0</v>
      </c>
      <c r="R236" s="237">
        <f>Q236*H236</f>
        <v>0</v>
      </c>
      <c r="S236" s="237">
        <v>0</v>
      </c>
      <c r="T236" s="238">
        <f>S236*H236</f>
        <v>0</v>
      </c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R236" s="239" t="s">
        <v>439</v>
      </c>
      <c r="AT236" s="239" t="s">
        <v>351</v>
      </c>
      <c r="AU236" s="239" t="s">
        <v>83</v>
      </c>
      <c r="AY236" s="17" t="s">
        <v>349</v>
      </c>
      <c r="BE236" s="240">
        <f>IF(N236="základní",J236,0)</f>
        <v>0</v>
      </c>
      <c r="BF236" s="240">
        <f>IF(N236="snížená",J236,0)</f>
        <v>0</v>
      </c>
      <c r="BG236" s="240">
        <f>IF(N236="zákl. přenesená",J236,0)</f>
        <v>0</v>
      </c>
      <c r="BH236" s="240">
        <f>IF(N236="sníž. přenesená",J236,0)</f>
        <v>0</v>
      </c>
      <c r="BI236" s="240">
        <f>IF(N236="nulová",J236,0)</f>
        <v>0</v>
      </c>
      <c r="BJ236" s="17" t="s">
        <v>83</v>
      </c>
      <c r="BK236" s="240">
        <f>ROUND(I236*H236,2)</f>
        <v>0</v>
      </c>
      <c r="BL236" s="17" t="s">
        <v>439</v>
      </c>
      <c r="BM236" s="239" t="s">
        <v>1314</v>
      </c>
    </row>
    <row r="237" s="2" customFormat="1" ht="24.15" customHeight="1">
      <c r="A237" s="38"/>
      <c r="B237" s="39"/>
      <c r="C237" s="228" t="s">
        <v>790</v>
      </c>
      <c r="D237" s="228" t="s">
        <v>351</v>
      </c>
      <c r="E237" s="229" t="s">
        <v>2477</v>
      </c>
      <c r="F237" s="230" t="s">
        <v>2478</v>
      </c>
      <c r="G237" s="231" t="s">
        <v>422</v>
      </c>
      <c r="H237" s="232">
        <v>10</v>
      </c>
      <c r="I237" s="233"/>
      <c r="J237" s="234">
        <f>ROUND(I237*H237,2)</f>
        <v>0</v>
      </c>
      <c r="K237" s="230" t="s">
        <v>1</v>
      </c>
      <c r="L237" s="44"/>
      <c r="M237" s="235" t="s">
        <v>1</v>
      </c>
      <c r="N237" s="236" t="s">
        <v>41</v>
      </c>
      <c r="O237" s="91"/>
      <c r="P237" s="237">
        <f>O237*H237</f>
        <v>0</v>
      </c>
      <c r="Q237" s="237">
        <v>0</v>
      </c>
      <c r="R237" s="237">
        <f>Q237*H237</f>
        <v>0</v>
      </c>
      <c r="S237" s="237">
        <v>0</v>
      </c>
      <c r="T237" s="238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239" t="s">
        <v>439</v>
      </c>
      <c r="AT237" s="239" t="s">
        <v>351</v>
      </c>
      <c r="AU237" s="239" t="s">
        <v>83</v>
      </c>
      <c r="AY237" s="17" t="s">
        <v>349</v>
      </c>
      <c r="BE237" s="240">
        <f>IF(N237="základní",J237,0)</f>
        <v>0</v>
      </c>
      <c r="BF237" s="240">
        <f>IF(N237="snížená",J237,0)</f>
        <v>0</v>
      </c>
      <c r="BG237" s="240">
        <f>IF(N237="zákl. přenesená",J237,0)</f>
        <v>0</v>
      </c>
      <c r="BH237" s="240">
        <f>IF(N237="sníž. přenesená",J237,0)</f>
        <v>0</v>
      </c>
      <c r="BI237" s="240">
        <f>IF(N237="nulová",J237,0)</f>
        <v>0</v>
      </c>
      <c r="BJ237" s="17" t="s">
        <v>83</v>
      </c>
      <c r="BK237" s="240">
        <f>ROUND(I237*H237,2)</f>
        <v>0</v>
      </c>
      <c r="BL237" s="17" t="s">
        <v>439</v>
      </c>
      <c r="BM237" s="239" t="s">
        <v>1322</v>
      </c>
    </row>
    <row r="238" s="2" customFormat="1" ht="24.15" customHeight="1">
      <c r="A238" s="38"/>
      <c r="B238" s="39"/>
      <c r="C238" s="228" t="s">
        <v>795</v>
      </c>
      <c r="D238" s="228" t="s">
        <v>351</v>
      </c>
      <c r="E238" s="229" t="s">
        <v>2479</v>
      </c>
      <c r="F238" s="230" t="s">
        <v>2480</v>
      </c>
      <c r="G238" s="231" t="s">
        <v>422</v>
      </c>
      <c r="H238" s="232">
        <v>15</v>
      </c>
      <c r="I238" s="233"/>
      <c r="J238" s="234">
        <f>ROUND(I238*H238,2)</f>
        <v>0</v>
      </c>
      <c r="K238" s="230" t="s">
        <v>1</v>
      </c>
      <c r="L238" s="44"/>
      <c r="M238" s="235" t="s">
        <v>1</v>
      </c>
      <c r="N238" s="236" t="s">
        <v>41</v>
      </c>
      <c r="O238" s="91"/>
      <c r="P238" s="237">
        <f>O238*H238</f>
        <v>0</v>
      </c>
      <c r="Q238" s="237">
        <v>0</v>
      </c>
      <c r="R238" s="237">
        <f>Q238*H238</f>
        <v>0</v>
      </c>
      <c r="S238" s="237">
        <v>0</v>
      </c>
      <c r="T238" s="238">
        <f>S238*H238</f>
        <v>0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239" t="s">
        <v>439</v>
      </c>
      <c r="AT238" s="239" t="s">
        <v>351</v>
      </c>
      <c r="AU238" s="239" t="s">
        <v>83</v>
      </c>
      <c r="AY238" s="17" t="s">
        <v>349</v>
      </c>
      <c r="BE238" s="240">
        <f>IF(N238="základní",J238,0)</f>
        <v>0</v>
      </c>
      <c r="BF238" s="240">
        <f>IF(N238="snížená",J238,0)</f>
        <v>0</v>
      </c>
      <c r="BG238" s="240">
        <f>IF(N238="zákl. přenesená",J238,0)</f>
        <v>0</v>
      </c>
      <c r="BH238" s="240">
        <f>IF(N238="sníž. přenesená",J238,0)</f>
        <v>0</v>
      </c>
      <c r="BI238" s="240">
        <f>IF(N238="nulová",J238,0)</f>
        <v>0</v>
      </c>
      <c r="BJ238" s="17" t="s">
        <v>83</v>
      </c>
      <c r="BK238" s="240">
        <f>ROUND(I238*H238,2)</f>
        <v>0</v>
      </c>
      <c r="BL238" s="17" t="s">
        <v>439</v>
      </c>
      <c r="BM238" s="239" t="s">
        <v>1331</v>
      </c>
    </row>
    <row r="239" s="2" customFormat="1" ht="24.15" customHeight="1">
      <c r="A239" s="38"/>
      <c r="B239" s="39"/>
      <c r="C239" s="228" t="s">
        <v>821</v>
      </c>
      <c r="D239" s="228" t="s">
        <v>351</v>
      </c>
      <c r="E239" s="229" t="s">
        <v>2481</v>
      </c>
      <c r="F239" s="230" t="s">
        <v>2482</v>
      </c>
      <c r="G239" s="231" t="s">
        <v>422</v>
      </c>
      <c r="H239" s="232">
        <v>20</v>
      </c>
      <c r="I239" s="233"/>
      <c r="J239" s="234">
        <f>ROUND(I239*H239,2)</f>
        <v>0</v>
      </c>
      <c r="K239" s="230" t="s">
        <v>1</v>
      </c>
      <c r="L239" s="44"/>
      <c r="M239" s="235" t="s">
        <v>1</v>
      </c>
      <c r="N239" s="236" t="s">
        <v>41</v>
      </c>
      <c r="O239" s="91"/>
      <c r="P239" s="237">
        <f>O239*H239</f>
        <v>0</v>
      </c>
      <c r="Q239" s="237">
        <v>0</v>
      </c>
      <c r="R239" s="237">
        <f>Q239*H239</f>
        <v>0</v>
      </c>
      <c r="S239" s="237">
        <v>0</v>
      </c>
      <c r="T239" s="238">
        <f>S239*H239</f>
        <v>0</v>
      </c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R239" s="239" t="s">
        <v>439</v>
      </c>
      <c r="AT239" s="239" t="s">
        <v>351</v>
      </c>
      <c r="AU239" s="239" t="s">
        <v>83</v>
      </c>
      <c r="AY239" s="17" t="s">
        <v>349</v>
      </c>
      <c r="BE239" s="240">
        <f>IF(N239="základní",J239,0)</f>
        <v>0</v>
      </c>
      <c r="BF239" s="240">
        <f>IF(N239="snížená",J239,0)</f>
        <v>0</v>
      </c>
      <c r="BG239" s="240">
        <f>IF(N239="zákl. přenesená",J239,0)</f>
        <v>0</v>
      </c>
      <c r="BH239" s="240">
        <f>IF(N239="sníž. přenesená",J239,0)</f>
        <v>0</v>
      </c>
      <c r="BI239" s="240">
        <f>IF(N239="nulová",J239,0)</f>
        <v>0</v>
      </c>
      <c r="BJ239" s="17" t="s">
        <v>83</v>
      </c>
      <c r="BK239" s="240">
        <f>ROUND(I239*H239,2)</f>
        <v>0</v>
      </c>
      <c r="BL239" s="17" t="s">
        <v>439</v>
      </c>
      <c r="BM239" s="239" t="s">
        <v>1341</v>
      </c>
    </row>
    <row r="240" s="2" customFormat="1" ht="24.15" customHeight="1">
      <c r="A240" s="38"/>
      <c r="B240" s="39"/>
      <c r="C240" s="228" t="s">
        <v>824</v>
      </c>
      <c r="D240" s="228" t="s">
        <v>351</v>
      </c>
      <c r="E240" s="229" t="s">
        <v>2483</v>
      </c>
      <c r="F240" s="230" t="s">
        <v>2484</v>
      </c>
      <c r="G240" s="231" t="s">
        <v>422</v>
      </c>
      <c r="H240" s="232">
        <v>17</v>
      </c>
      <c r="I240" s="233"/>
      <c r="J240" s="234">
        <f>ROUND(I240*H240,2)</f>
        <v>0</v>
      </c>
      <c r="K240" s="230" t="s">
        <v>1</v>
      </c>
      <c r="L240" s="44"/>
      <c r="M240" s="235" t="s">
        <v>1</v>
      </c>
      <c r="N240" s="236" t="s">
        <v>41</v>
      </c>
      <c r="O240" s="91"/>
      <c r="P240" s="237">
        <f>O240*H240</f>
        <v>0</v>
      </c>
      <c r="Q240" s="237">
        <v>0</v>
      </c>
      <c r="R240" s="237">
        <f>Q240*H240</f>
        <v>0</v>
      </c>
      <c r="S240" s="237">
        <v>0</v>
      </c>
      <c r="T240" s="238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39" t="s">
        <v>439</v>
      </c>
      <c r="AT240" s="239" t="s">
        <v>351</v>
      </c>
      <c r="AU240" s="239" t="s">
        <v>83</v>
      </c>
      <c r="AY240" s="17" t="s">
        <v>349</v>
      </c>
      <c r="BE240" s="240">
        <f>IF(N240="základní",J240,0)</f>
        <v>0</v>
      </c>
      <c r="BF240" s="240">
        <f>IF(N240="snížená",J240,0)</f>
        <v>0</v>
      </c>
      <c r="BG240" s="240">
        <f>IF(N240="zákl. přenesená",J240,0)</f>
        <v>0</v>
      </c>
      <c r="BH240" s="240">
        <f>IF(N240="sníž. přenesená",J240,0)</f>
        <v>0</v>
      </c>
      <c r="BI240" s="240">
        <f>IF(N240="nulová",J240,0)</f>
        <v>0</v>
      </c>
      <c r="BJ240" s="17" t="s">
        <v>83</v>
      </c>
      <c r="BK240" s="240">
        <f>ROUND(I240*H240,2)</f>
        <v>0</v>
      </c>
      <c r="BL240" s="17" t="s">
        <v>439</v>
      </c>
      <c r="BM240" s="239" t="s">
        <v>1351</v>
      </c>
    </row>
    <row r="241" s="2" customFormat="1" ht="16.5" customHeight="1">
      <c r="A241" s="38"/>
      <c r="B241" s="39"/>
      <c r="C241" s="228" t="s">
        <v>831</v>
      </c>
      <c r="D241" s="228" t="s">
        <v>351</v>
      </c>
      <c r="E241" s="229" t="s">
        <v>2485</v>
      </c>
      <c r="F241" s="230" t="s">
        <v>2486</v>
      </c>
      <c r="G241" s="231" t="s">
        <v>422</v>
      </c>
      <c r="H241" s="232">
        <v>5</v>
      </c>
      <c r="I241" s="233"/>
      <c r="J241" s="234">
        <f>ROUND(I241*H241,2)</f>
        <v>0</v>
      </c>
      <c r="K241" s="230" t="s">
        <v>1</v>
      </c>
      <c r="L241" s="44"/>
      <c r="M241" s="235" t="s">
        <v>1</v>
      </c>
      <c r="N241" s="236" t="s">
        <v>41</v>
      </c>
      <c r="O241" s="91"/>
      <c r="P241" s="237">
        <f>O241*H241</f>
        <v>0</v>
      </c>
      <c r="Q241" s="237">
        <v>0</v>
      </c>
      <c r="R241" s="237">
        <f>Q241*H241</f>
        <v>0</v>
      </c>
      <c r="S241" s="237">
        <v>0</v>
      </c>
      <c r="T241" s="238">
        <f>S241*H241</f>
        <v>0</v>
      </c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R241" s="239" t="s">
        <v>439</v>
      </c>
      <c r="AT241" s="239" t="s">
        <v>351</v>
      </c>
      <c r="AU241" s="239" t="s">
        <v>83</v>
      </c>
      <c r="AY241" s="17" t="s">
        <v>349</v>
      </c>
      <c r="BE241" s="240">
        <f>IF(N241="základní",J241,0)</f>
        <v>0</v>
      </c>
      <c r="BF241" s="240">
        <f>IF(N241="snížená",J241,0)</f>
        <v>0</v>
      </c>
      <c r="BG241" s="240">
        <f>IF(N241="zákl. přenesená",J241,0)</f>
        <v>0</v>
      </c>
      <c r="BH241" s="240">
        <f>IF(N241="sníž. přenesená",J241,0)</f>
        <v>0</v>
      </c>
      <c r="BI241" s="240">
        <f>IF(N241="nulová",J241,0)</f>
        <v>0</v>
      </c>
      <c r="BJ241" s="17" t="s">
        <v>83</v>
      </c>
      <c r="BK241" s="240">
        <f>ROUND(I241*H241,2)</f>
        <v>0</v>
      </c>
      <c r="BL241" s="17" t="s">
        <v>439</v>
      </c>
      <c r="BM241" s="239" t="s">
        <v>1361</v>
      </c>
    </row>
    <row r="242" s="2" customFormat="1" ht="16.5" customHeight="1">
      <c r="A242" s="38"/>
      <c r="B242" s="39"/>
      <c r="C242" s="228" t="s">
        <v>834</v>
      </c>
      <c r="D242" s="228" t="s">
        <v>351</v>
      </c>
      <c r="E242" s="229" t="s">
        <v>2487</v>
      </c>
      <c r="F242" s="230" t="s">
        <v>2488</v>
      </c>
      <c r="G242" s="231" t="s">
        <v>422</v>
      </c>
      <c r="H242" s="232">
        <v>6.2999999999999998</v>
      </c>
      <c r="I242" s="233"/>
      <c r="J242" s="234">
        <f>ROUND(I242*H242,2)</f>
        <v>0</v>
      </c>
      <c r="K242" s="230" t="s">
        <v>1</v>
      </c>
      <c r="L242" s="44"/>
      <c r="M242" s="235" t="s">
        <v>1</v>
      </c>
      <c r="N242" s="236" t="s">
        <v>41</v>
      </c>
      <c r="O242" s="91"/>
      <c r="P242" s="237">
        <f>O242*H242</f>
        <v>0</v>
      </c>
      <c r="Q242" s="237">
        <v>0</v>
      </c>
      <c r="R242" s="237">
        <f>Q242*H242</f>
        <v>0</v>
      </c>
      <c r="S242" s="237">
        <v>0</v>
      </c>
      <c r="T242" s="238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239" t="s">
        <v>439</v>
      </c>
      <c r="AT242" s="239" t="s">
        <v>351</v>
      </c>
      <c r="AU242" s="239" t="s">
        <v>83</v>
      </c>
      <c r="AY242" s="17" t="s">
        <v>349</v>
      </c>
      <c r="BE242" s="240">
        <f>IF(N242="základní",J242,0)</f>
        <v>0</v>
      </c>
      <c r="BF242" s="240">
        <f>IF(N242="snížená",J242,0)</f>
        <v>0</v>
      </c>
      <c r="BG242" s="240">
        <f>IF(N242="zákl. přenesená",J242,0)</f>
        <v>0</v>
      </c>
      <c r="BH242" s="240">
        <f>IF(N242="sníž. přenesená",J242,0)</f>
        <v>0</v>
      </c>
      <c r="BI242" s="240">
        <f>IF(N242="nulová",J242,0)</f>
        <v>0</v>
      </c>
      <c r="BJ242" s="17" t="s">
        <v>83</v>
      </c>
      <c r="BK242" s="240">
        <f>ROUND(I242*H242,2)</f>
        <v>0</v>
      </c>
      <c r="BL242" s="17" t="s">
        <v>439</v>
      </c>
      <c r="BM242" s="239" t="s">
        <v>1370</v>
      </c>
    </row>
    <row r="243" s="2" customFormat="1" ht="16.5" customHeight="1">
      <c r="A243" s="38"/>
      <c r="B243" s="39"/>
      <c r="C243" s="228" t="s">
        <v>838</v>
      </c>
      <c r="D243" s="228" t="s">
        <v>351</v>
      </c>
      <c r="E243" s="229" t="s">
        <v>2489</v>
      </c>
      <c r="F243" s="230" t="s">
        <v>2490</v>
      </c>
      <c r="G243" s="231" t="s">
        <v>416</v>
      </c>
      <c r="H243" s="232">
        <v>1</v>
      </c>
      <c r="I243" s="233"/>
      <c r="J243" s="234">
        <f>ROUND(I243*H243,2)</f>
        <v>0</v>
      </c>
      <c r="K243" s="230" t="s">
        <v>1</v>
      </c>
      <c r="L243" s="44"/>
      <c r="M243" s="235" t="s">
        <v>1</v>
      </c>
      <c r="N243" s="236" t="s">
        <v>41</v>
      </c>
      <c r="O243" s="91"/>
      <c r="P243" s="237">
        <f>O243*H243</f>
        <v>0</v>
      </c>
      <c r="Q243" s="237">
        <v>0</v>
      </c>
      <c r="R243" s="237">
        <f>Q243*H243</f>
        <v>0</v>
      </c>
      <c r="S243" s="237">
        <v>0</v>
      </c>
      <c r="T243" s="238">
        <f>S243*H243</f>
        <v>0</v>
      </c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R243" s="239" t="s">
        <v>439</v>
      </c>
      <c r="AT243" s="239" t="s">
        <v>351</v>
      </c>
      <c r="AU243" s="239" t="s">
        <v>83</v>
      </c>
      <c r="AY243" s="17" t="s">
        <v>349</v>
      </c>
      <c r="BE243" s="240">
        <f>IF(N243="základní",J243,0)</f>
        <v>0</v>
      </c>
      <c r="BF243" s="240">
        <f>IF(N243="snížená",J243,0)</f>
        <v>0</v>
      </c>
      <c r="BG243" s="240">
        <f>IF(N243="zákl. přenesená",J243,0)</f>
        <v>0</v>
      </c>
      <c r="BH243" s="240">
        <f>IF(N243="sníž. přenesená",J243,0)</f>
        <v>0</v>
      </c>
      <c r="BI243" s="240">
        <f>IF(N243="nulová",J243,0)</f>
        <v>0</v>
      </c>
      <c r="BJ243" s="17" t="s">
        <v>83</v>
      </c>
      <c r="BK243" s="240">
        <f>ROUND(I243*H243,2)</f>
        <v>0</v>
      </c>
      <c r="BL243" s="17" t="s">
        <v>439</v>
      </c>
      <c r="BM243" s="239" t="s">
        <v>1382</v>
      </c>
    </row>
    <row r="244" s="2" customFormat="1" ht="21.75" customHeight="1">
      <c r="A244" s="38"/>
      <c r="B244" s="39"/>
      <c r="C244" s="228" t="s">
        <v>844</v>
      </c>
      <c r="D244" s="228" t="s">
        <v>351</v>
      </c>
      <c r="E244" s="229" t="s">
        <v>2491</v>
      </c>
      <c r="F244" s="230" t="s">
        <v>2492</v>
      </c>
      <c r="G244" s="231" t="s">
        <v>2304</v>
      </c>
      <c r="H244" s="232">
        <v>1</v>
      </c>
      <c r="I244" s="233"/>
      <c r="J244" s="234">
        <f>ROUND(I244*H244,2)</f>
        <v>0</v>
      </c>
      <c r="K244" s="230" t="s">
        <v>1</v>
      </c>
      <c r="L244" s="44"/>
      <c r="M244" s="235" t="s">
        <v>1</v>
      </c>
      <c r="N244" s="236" t="s">
        <v>41</v>
      </c>
      <c r="O244" s="91"/>
      <c r="P244" s="237">
        <f>O244*H244</f>
        <v>0</v>
      </c>
      <c r="Q244" s="237">
        <v>0</v>
      </c>
      <c r="R244" s="237">
        <f>Q244*H244</f>
        <v>0</v>
      </c>
      <c r="S244" s="237">
        <v>0</v>
      </c>
      <c r="T244" s="238">
        <f>S244*H244</f>
        <v>0</v>
      </c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R244" s="239" t="s">
        <v>439</v>
      </c>
      <c r="AT244" s="239" t="s">
        <v>351</v>
      </c>
      <c r="AU244" s="239" t="s">
        <v>83</v>
      </c>
      <c r="AY244" s="17" t="s">
        <v>349</v>
      </c>
      <c r="BE244" s="240">
        <f>IF(N244="základní",J244,0)</f>
        <v>0</v>
      </c>
      <c r="BF244" s="240">
        <f>IF(N244="snížená",J244,0)</f>
        <v>0</v>
      </c>
      <c r="BG244" s="240">
        <f>IF(N244="zákl. přenesená",J244,0)</f>
        <v>0</v>
      </c>
      <c r="BH244" s="240">
        <f>IF(N244="sníž. přenesená",J244,0)</f>
        <v>0</v>
      </c>
      <c r="BI244" s="240">
        <f>IF(N244="nulová",J244,0)</f>
        <v>0</v>
      </c>
      <c r="BJ244" s="17" t="s">
        <v>83</v>
      </c>
      <c r="BK244" s="240">
        <f>ROUND(I244*H244,2)</f>
        <v>0</v>
      </c>
      <c r="BL244" s="17" t="s">
        <v>439</v>
      </c>
      <c r="BM244" s="239" t="s">
        <v>1392</v>
      </c>
    </row>
    <row r="245" s="12" customFormat="1" ht="25.92" customHeight="1">
      <c r="A245" s="12"/>
      <c r="B245" s="212"/>
      <c r="C245" s="213"/>
      <c r="D245" s="214" t="s">
        <v>75</v>
      </c>
      <c r="E245" s="215" t="s">
        <v>2493</v>
      </c>
      <c r="F245" s="215" t="s">
        <v>2494</v>
      </c>
      <c r="G245" s="213"/>
      <c r="H245" s="213"/>
      <c r="I245" s="216"/>
      <c r="J245" s="217">
        <f>BK245</f>
        <v>0</v>
      </c>
      <c r="K245" s="213"/>
      <c r="L245" s="218"/>
      <c r="M245" s="219"/>
      <c r="N245" s="220"/>
      <c r="O245" s="220"/>
      <c r="P245" s="221">
        <f>SUM(P246:P270)</f>
        <v>0</v>
      </c>
      <c r="Q245" s="220"/>
      <c r="R245" s="221">
        <f>SUM(R246:R270)</f>
        <v>0</v>
      </c>
      <c r="S245" s="220"/>
      <c r="T245" s="222">
        <f>SUM(T246:T270)</f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223" t="s">
        <v>85</v>
      </c>
      <c r="AT245" s="224" t="s">
        <v>75</v>
      </c>
      <c r="AU245" s="224" t="s">
        <v>76</v>
      </c>
      <c r="AY245" s="223" t="s">
        <v>349</v>
      </c>
      <c r="BK245" s="225">
        <f>SUM(BK246:BK270)</f>
        <v>0</v>
      </c>
    </row>
    <row r="246" s="2" customFormat="1" ht="24.15" customHeight="1">
      <c r="A246" s="38"/>
      <c r="B246" s="39"/>
      <c r="C246" s="228" t="s">
        <v>850</v>
      </c>
      <c r="D246" s="228" t="s">
        <v>351</v>
      </c>
      <c r="E246" s="229" t="s">
        <v>2495</v>
      </c>
      <c r="F246" s="230" t="s">
        <v>2496</v>
      </c>
      <c r="G246" s="231" t="s">
        <v>416</v>
      </c>
      <c r="H246" s="232">
        <v>1</v>
      </c>
      <c r="I246" s="233"/>
      <c r="J246" s="234">
        <f>ROUND(I246*H246,2)</f>
        <v>0</v>
      </c>
      <c r="K246" s="230" t="s">
        <v>1</v>
      </c>
      <c r="L246" s="44"/>
      <c r="M246" s="235" t="s">
        <v>1</v>
      </c>
      <c r="N246" s="236" t="s">
        <v>41</v>
      </c>
      <c r="O246" s="91"/>
      <c r="P246" s="237">
        <f>O246*H246</f>
        <v>0</v>
      </c>
      <c r="Q246" s="237">
        <v>0</v>
      </c>
      <c r="R246" s="237">
        <f>Q246*H246</f>
        <v>0</v>
      </c>
      <c r="S246" s="237">
        <v>0</v>
      </c>
      <c r="T246" s="238">
        <f>S246*H246</f>
        <v>0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239" t="s">
        <v>439</v>
      </c>
      <c r="AT246" s="239" t="s">
        <v>351</v>
      </c>
      <c r="AU246" s="239" t="s">
        <v>83</v>
      </c>
      <c r="AY246" s="17" t="s">
        <v>349</v>
      </c>
      <c r="BE246" s="240">
        <f>IF(N246="základní",J246,0)</f>
        <v>0</v>
      </c>
      <c r="BF246" s="240">
        <f>IF(N246="snížená",J246,0)</f>
        <v>0</v>
      </c>
      <c r="BG246" s="240">
        <f>IF(N246="zákl. přenesená",J246,0)</f>
        <v>0</v>
      </c>
      <c r="BH246" s="240">
        <f>IF(N246="sníž. přenesená",J246,0)</f>
        <v>0</v>
      </c>
      <c r="BI246" s="240">
        <f>IF(N246="nulová",J246,0)</f>
        <v>0</v>
      </c>
      <c r="BJ246" s="17" t="s">
        <v>83</v>
      </c>
      <c r="BK246" s="240">
        <f>ROUND(I246*H246,2)</f>
        <v>0</v>
      </c>
      <c r="BL246" s="17" t="s">
        <v>439</v>
      </c>
      <c r="BM246" s="239" t="s">
        <v>1402</v>
      </c>
    </row>
    <row r="247" s="2" customFormat="1">
      <c r="A247" s="38"/>
      <c r="B247" s="39"/>
      <c r="C247" s="40"/>
      <c r="D247" s="243" t="s">
        <v>2220</v>
      </c>
      <c r="E247" s="40"/>
      <c r="F247" s="291" t="s">
        <v>2497</v>
      </c>
      <c r="G247" s="40"/>
      <c r="H247" s="40"/>
      <c r="I247" s="292"/>
      <c r="J247" s="40"/>
      <c r="K247" s="40"/>
      <c r="L247" s="44"/>
      <c r="M247" s="293"/>
      <c r="N247" s="294"/>
      <c r="O247" s="91"/>
      <c r="P247" s="91"/>
      <c r="Q247" s="91"/>
      <c r="R247" s="91"/>
      <c r="S247" s="91"/>
      <c r="T247" s="92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T247" s="17" t="s">
        <v>2220</v>
      </c>
      <c r="AU247" s="17" t="s">
        <v>83</v>
      </c>
    </row>
    <row r="248" s="2" customFormat="1" ht="16.5" customHeight="1">
      <c r="A248" s="38"/>
      <c r="B248" s="39"/>
      <c r="C248" s="228" t="s">
        <v>854</v>
      </c>
      <c r="D248" s="228" t="s">
        <v>351</v>
      </c>
      <c r="E248" s="229" t="s">
        <v>2498</v>
      </c>
      <c r="F248" s="230" t="s">
        <v>2499</v>
      </c>
      <c r="G248" s="231" t="s">
        <v>416</v>
      </c>
      <c r="H248" s="232">
        <v>12</v>
      </c>
      <c r="I248" s="233"/>
      <c r="J248" s="234">
        <f>ROUND(I248*H248,2)</f>
        <v>0</v>
      </c>
      <c r="K248" s="230" t="s">
        <v>1</v>
      </c>
      <c r="L248" s="44"/>
      <c r="M248" s="235" t="s">
        <v>1</v>
      </c>
      <c r="N248" s="236" t="s">
        <v>41</v>
      </c>
      <c r="O248" s="91"/>
      <c r="P248" s="237">
        <f>O248*H248</f>
        <v>0</v>
      </c>
      <c r="Q248" s="237">
        <v>0</v>
      </c>
      <c r="R248" s="237">
        <f>Q248*H248</f>
        <v>0</v>
      </c>
      <c r="S248" s="237">
        <v>0</v>
      </c>
      <c r="T248" s="238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239" t="s">
        <v>439</v>
      </c>
      <c r="AT248" s="239" t="s">
        <v>351</v>
      </c>
      <c r="AU248" s="239" t="s">
        <v>83</v>
      </c>
      <c r="AY248" s="17" t="s">
        <v>349</v>
      </c>
      <c r="BE248" s="240">
        <f>IF(N248="základní",J248,0)</f>
        <v>0</v>
      </c>
      <c r="BF248" s="240">
        <f>IF(N248="snížená",J248,0)</f>
        <v>0</v>
      </c>
      <c r="BG248" s="240">
        <f>IF(N248="zákl. přenesená",J248,0)</f>
        <v>0</v>
      </c>
      <c r="BH248" s="240">
        <f>IF(N248="sníž. přenesená",J248,0)</f>
        <v>0</v>
      </c>
      <c r="BI248" s="240">
        <f>IF(N248="nulová",J248,0)</f>
        <v>0</v>
      </c>
      <c r="BJ248" s="17" t="s">
        <v>83</v>
      </c>
      <c r="BK248" s="240">
        <f>ROUND(I248*H248,2)</f>
        <v>0</v>
      </c>
      <c r="BL248" s="17" t="s">
        <v>439</v>
      </c>
      <c r="BM248" s="239" t="s">
        <v>1413</v>
      </c>
    </row>
    <row r="249" s="2" customFormat="1">
      <c r="A249" s="38"/>
      <c r="B249" s="39"/>
      <c r="C249" s="40"/>
      <c r="D249" s="243" t="s">
        <v>2220</v>
      </c>
      <c r="E249" s="40"/>
      <c r="F249" s="291" t="s">
        <v>2500</v>
      </c>
      <c r="G249" s="40"/>
      <c r="H249" s="40"/>
      <c r="I249" s="292"/>
      <c r="J249" s="40"/>
      <c r="K249" s="40"/>
      <c r="L249" s="44"/>
      <c r="M249" s="293"/>
      <c r="N249" s="294"/>
      <c r="O249" s="91"/>
      <c r="P249" s="91"/>
      <c r="Q249" s="91"/>
      <c r="R249" s="91"/>
      <c r="S249" s="91"/>
      <c r="T249" s="92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T249" s="17" t="s">
        <v>2220</v>
      </c>
      <c r="AU249" s="17" t="s">
        <v>83</v>
      </c>
    </row>
    <row r="250" s="2" customFormat="1" ht="21.75" customHeight="1">
      <c r="A250" s="38"/>
      <c r="B250" s="39"/>
      <c r="C250" s="228" t="s">
        <v>859</v>
      </c>
      <c r="D250" s="228" t="s">
        <v>351</v>
      </c>
      <c r="E250" s="229" t="s">
        <v>2501</v>
      </c>
      <c r="F250" s="230" t="s">
        <v>2502</v>
      </c>
      <c r="G250" s="231" t="s">
        <v>416</v>
      </c>
      <c r="H250" s="232">
        <v>1</v>
      </c>
      <c r="I250" s="233"/>
      <c r="J250" s="234">
        <f>ROUND(I250*H250,2)</f>
        <v>0</v>
      </c>
      <c r="K250" s="230" t="s">
        <v>1</v>
      </c>
      <c r="L250" s="44"/>
      <c r="M250" s="235" t="s">
        <v>1</v>
      </c>
      <c r="N250" s="236" t="s">
        <v>41</v>
      </c>
      <c r="O250" s="91"/>
      <c r="P250" s="237">
        <f>O250*H250</f>
        <v>0</v>
      </c>
      <c r="Q250" s="237">
        <v>0</v>
      </c>
      <c r="R250" s="237">
        <f>Q250*H250</f>
        <v>0</v>
      </c>
      <c r="S250" s="237">
        <v>0</v>
      </c>
      <c r="T250" s="238">
        <f>S250*H250</f>
        <v>0</v>
      </c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R250" s="239" t="s">
        <v>439</v>
      </c>
      <c r="AT250" s="239" t="s">
        <v>351</v>
      </c>
      <c r="AU250" s="239" t="s">
        <v>83</v>
      </c>
      <c r="AY250" s="17" t="s">
        <v>349</v>
      </c>
      <c r="BE250" s="240">
        <f>IF(N250="základní",J250,0)</f>
        <v>0</v>
      </c>
      <c r="BF250" s="240">
        <f>IF(N250="snížená",J250,0)</f>
        <v>0</v>
      </c>
      <c r="BG250" s="240">
        <f>IF(N250="zákl. přenesená",J250,0)</f>
        <v>0</v>
      </c>
      <c r="BH250" s="240">
        <f>IF(N250="sníž. přenesená",J250,0)</f>
        <v>0</v>
      </c>
      <c r="BI250" s="240">
        <f>IF(N250="nulová",J250,0)</f>
        <v>0</v>
      </c>
      <c r="BJ250" s="17" t="s">
        <v>83</v>
      </c>
      <c r="BK250" s="240">
        <f>ROUND(I250*H250,2)</f>
        <v>0</v>
      </c>
      <c r="BL250" s="17" t="s">
        <v>439</v>
      </c>
      <c r="BM250" s="239" t="s">
        <v>1433</v>
      </c>
    </row>
    <row r="251" s="2" customFormat="1">
      <c r="A251" s="38"/>
      <c r="B251" s="39"/>
      <c r="C251" s="40"/>
      <c r="D251" s="243" t="s">
        <v>2220</v>
      </c>
      <c r="E251" s="40"/>
      <c r="F251" s="291" t="s">
        <v>2503</v>
      </c>
      <c r="G251" s="40"/>
      <c r="H251" s="40"/>
      <c r="I251" s="292"/>
      <c r="J251" s="40"/>
      <c r="K251" s="40"/>
      <c r="L251" s="44"/>
      <c r="M251" s="293"/>
      <c r="N251" s="294"/>
      <c r="O251" s="91"/>
      <c r="P251" s="91"/>
      <c r="Q251" s="91"/>
      <c r="R251" s="91"/>
      <c r="S251" s="91"/>
      <c r="T251" s="92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T251" s="17" t="s">
        <v>2220</v>
      </c>
      <c r="AU251" s="17" t="s">
        <v>83</v>
      </c>
    </row>
    <row r="252" s="2" customFormat="1" ht="24.15" customHeight="1">
      <c r="A252" s="38"/>
      <c r="B252" s="39"/>
      <c r="C252" s="228" t="s">
        <v>865</v>
      </c>
      <c r="D252" s="228" t="s">
        <v>351</v>
      </c>
      <c r="E252" s="229" t="s">
        <v>2504</v>
      </c>
      <c r="F252" s="230" t="s">
        <v>2505</v>
      </c>
      <c r="G252" s="231" t="s">
        <v>416</v>
      </c>
      <c r="H252" s="232">
        <v>11</v>
      </c>
      <c r="I252" s="233"/>
      <c r="J252" s="234">
        <f>ROUND(I252*H252,2)</f>
        <v>0</v>
      </c>
      <c r="K252" s="230" t="s">
        <v>1</v>
      </c>
      <c r="L252" s="44"/>
      <c r="M252" s="235" t="s">
        <v>1</v>
      </c>
      <c r="N252" s="236" t="s">
        <v>41</v>
      </c>
      <c r="O252" s="91"/>
      <c r="P252" s="237">
        <f>O252*H252</f>
        <v>0</v>
      </c>
      <c r="Q252" s="237">
        <v>0</v>
      </c>
      <c r="R252" s="237">
        <f>Q252*H252</f>
        <v>0</v>
      </c>
      <c r="S252" s="237">
        <v>0</v>
      </c>
      <c r="T252" s="238">
        <f>S252*H252</f>
        <v>0</v>
      </c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R252" s="239" t="s">
        <v>439</v>
      </c>
      <c r="AT252" s="239" t="s">
        <v>351</v>
      </c>
      <c r="AU252" s="239" t="s">
        <v>83</v>
      </c>
      <c r="AY252" s="17" t="s">
        <v>349</v>
      </c>
      <c r="BE252" s="240">
        <f>IF(N252="základní",J252,0)</f>
        <v>0</v>
      </c>
      <c r="BF252" s="240">
        <f>IF(N252="snížená",J252,0)</f>
        <v>0</v>
      </c>
      <c r="BG252" s="240">
        <f>IF(N252="zákl. přenesená",J252,0)</f>
        <v>0</v>
      </c>
      <c r="BH252" s="240">
        <f>IF(N252="sníž. přenesená",J252,0)</f>
        <v>0</v>
      </c>
      <c r="BI252" s="240">
        <f>IF(N252="nulová",J252,0)</f>
        <v>0</v>
      </c>
      <c r="BJ252" s="17" t="s">
        <v>83</v>
      </c>
      <c r="BK252" s="240">
        <f>ROUND(I252*H252,2)</f>
        <v>0</v>
      </c>
      <c r="BL252" s="17" t="s">
        <v>439</v>
      </c>
      <c r="BM252" s="239" t="s">
        <v>1445</v>
      </c>
    </row>
    <row r="253" s="2" customFormat="1">
      <c r="A253" s="38"/>
      <c r="B253" s="39"/>
      <c r="C253" s="40"/>
      <c r="D253" s="243" t="s">
        <v>2220</v>
      </c>
      <c r="E253" s="40"/>
      <c r="F253" s="291" t="s">
        <v>2506</v>
      </c>
      <c r="G253" s="40"/>
      <c r="H253" s="40"/>
      <c r="I253" s="292"/>
      <c r="J253" s="40"/>
      <c r="K253" s="40"/>
      <c r="L253" s="44"/>
      <c r="M253" s="293"/>
      <c r="N253" s="294"/>
      <c r="O253" s="91"/>
      <c r="P253" s="91"/>
      <c r="Q253" s="91"/>
      <c r="R253" s="91"/>
      <c r="S253" s="91"/>
      <c r="T253" s="92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T253" s="17" t="s">
        <v>2220</v>
      </c>
      <c r="AU253" s="17" t="s">
        <v>83</v>
      </c>
    </row>
    <row r="254" s="2" customFormat="1" ht="24.15" customHeight="1">
      <c r="A254" s="38"/>
      <c r="B254" s="39"/>
      <c r="C254" s="228" t="s">
        <v>869</v>
      </c>
      <c r="D254" s="228" t="s">
        <v>351</v>
      </c>
      <c r="E254" s="229" t="s">
        <v>2507</v>
      </c>
      <c r="F254" s="230" t="s">
        <v>2508</v>
      </c>
      <c r="G254" s="231" t="s">
        <v>416</v>
      </c>
      <c r="H254" s="232">
        <v>1</v>
      </c>
      <c r="I254" s="233"/>
      <c r="J254" s="234">
        <f>ROUND(I254*H254,2)</f>
        <v>0</v>
      </c>
      <c r="K254" s="230" t="s">
        <v>1</v>
      </c>
      <c r="L254" s="44"/>
      <c r="M254" s="235" t="s">
        <v>1</v>
      </c>
      <c r="N254" s="236" t="s">
        <v>41</v>
      </c>
      <c r="O254" s="91"/>
      <c r="P254" s="237">
        <f>O254*H254</f>
        <v>0</v>
      </c>
      <c r="Q254" s="237">
        <v>0</v>
      </c>
      <c r="R254" s="237">
        <f>Q254*H254</f>
        <v>0</v>
      </c>
      <c r="S254" s="237">
        <v>0</v>
      </c>
      <c r="T254" s="238">
        <f>S254*H254</f>
        <v>0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239" t="s">
        <v>439</v>
      </c>
      <c r="AT254" s="239" t="s">
        <v>351</v>
      </c>
      <c r="AU254" s="239" t="s">
        <v>83</v>
      </c>
      <c r="AY254" s="17" t="s">
        <v>349</v>
      </c>
      <c r="BE254" s="240">
        <f>IF(N254="základní",J254,0)</f>
        <v>0</v>
      </c>
      <c r="BF254" s="240">
        <f>IF(N254="snížená",J254,0)</f>
        <v>0</v>
      </c>
      <c r="BG254" s="240">
        <f>IF(N254="zákl. přenesená",J254,0)</f>
        <v>0</v>
      </c>
      <c r="BH254" s="240">
        <f>IF(N254="sníž. přenesená",J254,0)</f>
        <v>0</v>
      </c>
      <c r="BI254" s="240">
        <f>IF(N254="nulová",J254,0)</f>
        <v>0</v>
      </c>
      <c r="BJ254" s="17" t="s">
        <v>83</v>
      </c>
      <c r="BK254" s="240">
        <f>ROUND(I254*H254,2)</f>
        <v>0</v>
      </c>
      <c r="BL254" s="17" t="s">
        <v>439</v>
      </c>
      <c r="BM254" s="239" t="s">
        <v>1456</v>
      </c>
    </row>
    <row r="255" s="2" customFormat="1">
      <c r="A255" s="38"/>
      <c r="B255" s="39"/>
      <c r="C255" s="40"/>
      <c r="D255" s="243" t="s">
        <v>2220</v>
      </c>
      <c r="E255" s="40"/>
      <c r="F255" s="291" t="s">
        <v>2509</v>
      </c>
      <c r="G255" s="40"/>
      <c r="H255" s="40"/>
      <c r="I255" s="292"/>
      <c r="J255" s="40"/>
      <c r="K255" s="40"/>
      <c r="L255" s="44"/>
      <c r="M255" s="293"/>
      <c r="N255" s="294"/>
      <c r="O255" s="91"/>
      <c r="P255" s="91"/>
      <c r="Q255" s="91"/>
      <c r="R255" s="91"/>
      <c r="S255" s="91"/>
      <c r="T255" s="92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T255" s="17" t="s">
        <v>2220</v>
      </c>
      <c r="AU255" s="17" t="s">
        <v>83</v>
      </c>
    </row>
    <row r="256" s="2" customFormat="1" ht="16.5" customHeight="1">
      <c r="A256" s="38"/>
      <c r="B256" s="39"/>
      <c r="C256" s="228" t="s">
        <v>874</v>
      </c>
      <c r="D256" s="228" t="s">
        <v>351</v>
      </c>
      <c r="E256" s="229" t="s">
        <v>2510</v>
      </c>
      <c r="F256" s="230" t="s">
        <v>2511</v>
      </c>
      <c r="G256" s="231" t="s">
        <v>416</v>
      </c>
      <c r="H256" s="232">
        <v>2</v>
      </c>
      <c r="I256" s="233"/>
      <c r="J256" s="234">
        <f>ROUND(I256*H256,2)</f>
        <v>0</v>
      </c>
      <c r="K256" s="230" t="s">
        <v>1</v>
      </c>
      <c r="L256" s="44"/>
      <c r="M256" s="235" t="s">
        <v>1</v>
      </c>
      <c r="N256" s="236" t="s">
        <v>41</v>
      </c>
      <c r="O256" s="91"/>
      <c r="P256" s="237">
        <f>O256*H256</f>
        <v>0</v>
      </c>
      <c r="Q256" s="237">
        <v>0</v>
      </c>
      <c r="R256" s="237">
        <f>Q256*H256</f>
        <v>0</v>
      </c>
      <c r="S256" s="237">
        <v>0</v>
      </c>
      <c r="T256" s="238">
        <f>S256*H256</f>
        <v>0</v>
      </c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R256" s="239" t="s">
        <v>439</v>
      </c>
      <c r="AT256" s="239" t="s">
        <v>351</v>
      </c>
      <c r="AU256" s="239" t="s">
        <v>83</v>
      </c>
      <c r="AY256" s="17" t="s">
        <v>349</v>
      </c>
      <c r="BE256" s="240">
        <f>IF(N256="základní",J256,0)</f>
        <v>0</v>
      </c>
      <c r="BF256" s="240">
        <f>IF(N256="snížená",J256,0)</f>
        <v>0</v>
      </c>
      <c r="BG256" s="240">
        <f>IF(N256="zákl. přenesená",J256,0)</f>
        <v>0</v>
      </c>
      <c r="BH256" s="240">
        <f>IF(N256="sníž. přenesená",J256,0)</f>
        <v>0</v>
      </c>
      <c r="BI256" s="240">
        <f>IF(N256="nulová",J256,0)</f>
        <v>0</v>
      </c>
      <c r="BJ256" s="17" t="s">
        <v>83</v>
      </c>
      <c r="BK256" s="240">
        <f>ROUND(I256*H256,2)</f>
        <v>0</v>
      </c>
      <c r="BL256" s="17" t="s">
        <v>439</v>
      </c>
      <c r="BM256" s="239" t="s">
        <v>1468</v>
      </c>
    </row>
    <row r="257" s="2" customFormat="1" ht="24.15" customHeight="1">
      <c r="A257" s="38"/>
      <c r="B257" s="39"/>
      <c r="C257" s="228" t="s">
        <v>879</v>
      </c>
      <c r="D257" s="228" t="s">
        <v>351</v>
      </c>
      <c r="E257" s="229" t="s">
        <v>2512</v>
      </c>
      <c r="F257" s="230" t="s">
        <v>2513</v>
      </c>
      <c r="G257" s="231" t="s">
        <v>416</v>
      </c>
      <c r="H257" s="232">
        <v>2</v>
      </c>
      <c r="I257" s="233"/>
      <c r="J257" s="234">
        <f>ROUND(I257*H257,2)</f>
        <v>0</v>
      </c>
      <c r="K257" s="230" t="s">
        <v>1</v>
      </c>
      <c r="L257" s="44"/>
      <c r="M257" s="235" t="s">
        <v>1</v>
      </c>
      <c r="N257" s="236" t="s">
        <v>41</v>
      </c>
      <c r="O257" s="91"/>
      <c r="P257" s="237">
        <f>O257*H257</f>
        <v>0</v>
      </c>
      <c r="Q257" s="237">
        <v>0</v>
      </c>
      <c r="R257" s="237">
        <f>Q257*H257</f>
        <v>0</v>
      </c>
      <c r="S257" s="237">
        <v>0</v>
      </c>
      <c r="T257" s="238">
        <f>S257*H257</f>
        <v>0</v>
      </c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R257" s="239" t="s">
        <v>439</v>
      </c>
      <c r="AT257" s="239" t="s">
        <v>351</v>
      </c>
      <c r="AU257" s="239" t="s">
        <v>83</v>
      </c>
      <c r="AY257" s="17" t="s">
        <v>349</v>
      </c>
      <c r="BE257" s="240">
        <f>IF(N257="základní",J257,0)</f>
        <v>0</v>
      </c>
      <c r="BF257" s="240">
        <f>IF(N257="snížená",J257,0)</f>
        <v>0</v>
      </c>
      <c r="BG257" s="240">
        <f>IF(N257="zákl. přenesená",J257,0)</f>
        <v>0</v>
      </c>
      <c r="BH257" s="240">
        <f>IF(N257="sníž. přenesená",J257,0)</f>
        <v>0</v>
      </c>
      <c r="BI257" s="240">
        <f>IF(N257="nulová",J257,0)</f>
        <v>0</v>
      </c>
      <c r="BJ257" s="17" t="s">
        <v>83</v>
      </c>
      <c r="BK257" s="240">
        <f>ROUND(I257*H257,2)</f>
        <v>0</v>
      </c>
      <c r="BL257" s="17" t="s">
        <v>439</v>
      </c>
      <c r="BM257" s="239" t="s">
        <v>1477</v>
      </c>
    </row>
    <row r="258" s="2" customFormat="1">
      <c r="A258" s="38"/>
      <c r="B258" s="39"/>
      <c r="C258" s="40"/>
      <c r="D258" s="243" t="s">
        <v>2220</v>
      </c>
      <c r="E258" s="40"/>
      <c r="F258" s="291" t="s">
        <v>2514</v>
      </c>
      <c r="G258" s="40"/>
      <c r="H258" s="40"/>
      <c r="I258" s="292"/>
      <c r="J258" s="40"/>
      <c r="K258" s="40"/>
      <c r="L258" s="44"/>
      <c r="M258" s="293"/>
      <c r="N258" s="294"/>
      <c r="O258" s="91"/>
      <c r="P258" s="91"/>
      <c r="Q258" s="91"/>
      <c r="R258" s="91"/>
      <c r="S258" s="91"/>
      <c r="T258" s="92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T258" s="17" t="s">
        <v>2220</v>
      </c>
      <c r="AU258" s="17" t="s">
        <v>83</v>
      </c>
    </row>
    <row r="259" s="2" customFormat="1" ht="21.75" customHeight="1">
      <c r="A259" s="38"/>
      <c r="B259" s="39"/>
      <c r="C259" s="228" t="s">
        <v>884</v>
      </c>
      <c r="D259" s="228" t="s">
        <v>351</v>
      </c>
      <c r="E259" s="229" t="s">
        <v>2515</v>
      </c>
      <c r="F259" s="230" t="s">
        <v>2516</v>
      </c>
      <c r="G259" s="231" t="s">
        <v>416</v>
      </c>
      <c r="H259" s="232">
        <v>3</v>
      </c>
      <c r="I259" s="233"/>
      <c r="J259" s="234">
        <f>ROUND(I259*H259,2)</f>
        <v>0</v>
      </c>
      <c r="K259" s="230" t="s">
        <v>1</v>
      </c>
      <c r="L259" s="44"/>
      <c r="M259" s="235" t="s">
        <v>1</v>
      </c>
      <c r="N259" s="236" t="s">
        <v>41</v>
      </c>
      <c r="O259" s="91"/>
      <c r="P259" s="237">
        <f>O259*H259</f>
        <v>0</v>
      </c>
      <c r="Q259" s="237">
        <v>0</v>
      </c>
      <c r="R259" s="237">
        <f>Q259*H259</f>
        <v>0</v>
      </c>
      <c r="S259" s="237">
        <v>0</v>
      </c>
      <c r="T259" s="238">
        <f>S259*H259</f>
        <v>0</v>
      </c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R259" s="239" t="s">
        <v>439</v>
      </c>
      <c r="AT259" s="239" t="s">
        <v>351</v>
      </c>
      <c r="AU259" s="239" t="s">
        <v>83</v>
      </c>
      <c r="AY259" s="17" t="s">
        <v>349</v>
      </c>
      <c r="BE259" s="240">
        <f>IF(N259="základní",J259,0)</f>
        <v>0</v>
      </c>
      <c r="BF259" s="240">
        <f>IF(N259="snížená",J259,0)</f>
        <v>0</v>
      </c>
      <c r="BG259" s="240">
        <f>IF(N259="zákl. přenesená",J259,0)</f>
        <v>0</v>
      </c>
      <c r="BH259" s="240">
        <f>IF(N259="sníž. přenesená",J259,0)</f>
        <v>0</v>
      </c>
      <c r="BI259" s="240">
        <f>IF(N259="nulová",J259,0)</f>
        <v>0</v>
      </c>
      <c r="BJ259" s="17" t="s">
        <v>83</v>
      </c>
      <c r="BK259" s="240">
        <f>ROUND(I259*H259,2)</f>
        <v>0</v>
      </c>
      <c r="BL259" s="17" t="s">
        <v>439</v>
      </c>
      <c r="BM259" s="239" t="s">
        <v>1486</v>
      </c>
    </row>
    <row r="260" s="2" customFormat="1" ht="24.15" customHeight="1">
      <c r="A260" s="38"/>
      <c r="B260" s="39"/>
      <c r="C260" s="228" t="s">
        <v>890</v>
      </c>
      <c r="D260" s="228" t="s">
        <v>351</v>
      </c>
      <c r="E260" s="229" t="s">
        <v>2517</v>
      </c>
      <c r="F260" s="230" t="s">
        <v>2518</v>
      </c>
      <c r="G260" s="231" t="s">
        <v>416</v>
      </c>
      <c r="H260" s="232">
        <v>3</v>
      </c>
      <c r="I260" s="233"/>
      <c r="J260" s="234">
        <f>ROUND(I260*H260,2)</f>
        <v>0</v>
      </c>
      <c r="K260" s="230" t="s">
        <v>1</v>
      </c>
      <c r="L260" s="44"/>
      <c r="M260" s="235" t="s">
        <v>1</v>
      </c>
      <c r="N260" s="236" t="s">
        <v>41</v>
      </c>
      <c r="O260" s="91"/>
      <c r="P260" s="237">
        <f>O260*H260</f>
        <v>0</v>
      </c>
      <c r="Q260" s="237">
        <v>0</v>
      </c>
      <c r="R260" s="237">
        <f>Q260*H260</f>
        <v>0</v>
      </c>
      <c r="S260" s="237">
        <v>0</v>
      </c>
      <c r="T260" s="238">
        <f>S260*H260</f>
        <v>0</v>
      </c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R260" s="239" t="s">
        <v>439</v>
      </c>
      <c r="AT260" s="239" t="s">
        <v>351</v>
      </c>
      <c r="AU260" s="239" t="s">
        <v>83</v>
      </c>
      <c r="AY260" s="17" t="s">
        <v>349</v>
      </c>
      <c r="BE260" s="240">
        <f>IF(N260="základní",J260,0)</f>
        <v>0</v>
      </c>
      <c r="BF260" s="240">
        <f>IF(N260="snížená",J260,0)</f>
        <v>0</v>
      </c>
      <c r="BG260" s="240">
        <f>IF(N260="zákl. přenesená",J260,0)</f>
        <v>0</v>
      </c>
      <c r="BH260" s="240">
        <f>IF(N260="sníž. přenesená",J260,0)</f>
        <v>0</v>
      </c>
      <c r="BI260" s="240">
        <f>IF(N260="nulová",J260,0)</f>
        <v>0</v>
      </c>
      <c r="BJ260" s="17" t="s">
        <v>83</v>
      </c>
      <c r="BK260" s="240">
        <f>ROUND(I260*H260,2)</f>
        <v>0</v>
      </c>
      <c r="BL260" s="17" t="s">
        <v>439</v>
      </c>
      <c r="BM260" s="239" t="s">
        <v>1496</v>
      </c>
    </row>
    <row r="261" s="2" customFormat="1">
      <c r="A261" s="38"/>
      <c r="B261" s="39"/>
      <c r="C261" s="40"/>
      <c r="D261" s="243" t="s">
        <v>2220</v>
      </c>
      <c r="E261" s="40"/>
      <c r="F261" s="291" t="s">
        <v>2519</v>
      </c>
      <c r="G261" s="40"/>
      <c r="H261" s="40"/>
      <c r="I261" s="292"/>
      <c r="J261" s="40"/>
      <c r="K261" s="40"/>
      <c r="L261" s="44"/>
      <c r="M261" s="293"/>
      <c r="N261" s="294"/>
      <c r="O261" s="91"/>
      <c r="P261" s="91"/>
      <c r="Q261" s="91"/>
      <c r="R261" s="91"/>
      <c r="S261" s="91"/>
      <c r="T261" s="92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T261" s="17" t="s">
        <v>2220</v>
      </c>
      <c r="AU261" s="17" t="s">
        <v>83</v>
      </c>
    </row>
    <row r="262" s="2" customFormat="1" ht="24.15" customHeight="1">
      <c r="A262" s="38"/>
      <c r="B262" s="39"/>
      <c r="C262" s="228" t="s">
        <v>895</v>
      </c>
      <c r="D262" s="228" t="s">
        <v>351</v>
      </c>
      <c r="E262" s="229" t="s">
        <v>2520</v>
      </c>
      <c r="F262" s="230" t="s">
        <v>2521</v>
      </c>
      <c r="G262" s="231" t="s">
        <v>416</v>
      </c>
      <c r="H262" s="232">
        <v>2</v>
      </c>
      <c r="I262" s="233"/>
      <c r="J262" s="234">
        <f>ROUND(I262*H262,2)</f>
        <v>0</v>
      </c>
      <c r="K262" s="230" t="s">
        <v>1</v>
      </c>
      <c r="L262" s="44"/>
      <c r="M262" s="235" t="s">
        <v>1</v>
      </c>
      <c r="N262" s="236" t="s">
        <v>41</v>
      </c>
      <c r="O262" s="91"/>
      <c r="P262" s="237">
        <f>O262*H262</f>
        <v>0</v>
      </c>
      <c r="Q262" s="237">
        <v>0</v>
      </c>
      <c r="R262" s="237">
        <f>Q262*H262</f>
        <v>0</v>
      </c>
      <c r="S262" s="237">
        <v>0</v>
      </c>
      <c r="T262" s="238">
        <f>S262*H262</f>
        <v>0</v>
      </c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R262" s="239" t="s">
        <v>439</v>
      </c>
      <c r="AT262" s="239" t="s">
        <v>351</v>
      </c>
      <c r="AU262" s="239" t="s">
        <v>83</v>
      </c>
      <c r="AY262" s="17" t="s">
        <v>349</v>
      </c>
      <c r="BE262" s="240">
        <f>IF(N262="základní",J262,0)</f>
        <v>0</v>
      </c>
      <c r="BF262" s="240">
        <f>IF(N262="snížená",J262,0)</f>
        <v>0</v>
      </c>
      <c r="BG262" s="240">
        <f>IF(N262="zákl. přenesená",J262,0)</f>
        <v>0</v>
      </c>
      <c r="BH262" s="240">
        <f>IF(N262="sníž. přenesená",J262,0)</f>
        <v>0</v>
      </c>
      <c r="BI262" s="240">
        <f>IF(N262="nulová",J262,0)</f>
        <v>0</v>
      </c>
      <c r="BJ262" s="17" t="s">
        <v>83</v>
      </c>
      <c r="BK262" s="240">
        <f>ROUND(I262*H262,2)</f>
        <v>0</v>
      </c>
      <c r="BL262" s="17" t="s">
        <v>439</v>
      </c>
      <c r="BM262" s="239" t="s">
        <v>1513</v>
      </c>
    </row>
    <row r="263" s="2" customFormat="1">
      <c r="A263" s="38"/>
      <c r="B263" s="39"/>
      <c r="C263" s="40"/>
      <c r="D263" s="243" t="s">
        <v>2220</v>
      </c>
      <c r="E263" s="40"/>
      <c r="F263" s="291" t="s">
        <v>2522</v>
      </c>
      <c r="G263" s="40"/>
      <c r="H263" s="40"/>
      <c r="I263" s="292"/>
      <c r="J263" s="40"/>
      <c r="K263" s="40"/>
      <c r="L263" s="44"/>
      <c r="M263" s="293"/>
      <c r="N263" s="294"/>
      <c r="O263" s="91"/>
      <c r="P263" s="91"/>
      <c r="Q263" s="91"/>
      <c r="R263" s="91"/>
      <c r="S263" s="91"/>
      <c r="T263" s="92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T263" s="17" t="s">
        <v>2220</v>
      </c>
      <c r="AU263" s="17" t="s">
        <v>83</v>
      </c>
    </row>
    <row r="264" s="2" customFormat="1" ht="24.15" customHeight="1">
      <c r="A264" s="38"/>
      <c r="B264" s="39"/>
      <c r="C264" s="228" t="s">
        <v>901</v>
      </c>
      <c r="D264" s="228" t="s">
        <v>351</v>
      </c>
      <c r="E264" s="229" t="s">
        <v>2523</v>
      </c>
      <c r="F264" s="230" t="s">
        <v>2524</v>
      </c>
      <c r="G264" s="231" t="s">
        <v>416</v>
      </c>
      <c r="H264" s="232">
        <v>13</v>
      </c>
      <c r="I264" s="233"/>
      <c r="J264" s="234">
        <f>ROUND(I264*H264,2)</f>
        <v>0</v>
      </c>
      <c r="K264" s="230" t="s">
        <v>1</v>
      </c>
      <c r="L264" s="44"/>
      <c r="M264" s="235" t="s">
        <v>1</v>
      </c>
      <c r="N264" s="236" t="s">
        <v>41</v>
      </c>
      <c r="O264" s="91"/>
      <c r="P264" s="237">
        <f>O264*H264</f>
        <v>0</v>
      </c>
      <c r="Q264" s="237">
        <v>0</v>
      </c>
      <c r="R264" s="237">
        <f>Q264*H264</f>
        <v>0</v>
      </c>
      <c r="S264" s="237">
        <v>0</v>
      </c>
      <c r="T264" s="238">
        <f>S264*H264</f>
        <v>0</v>
      </c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R264" s="239" t="s">
        <v>439</v>
      </c>
      <c r="AT264" s="239" t="s">
        <v>351</v>
      </c>
      <c r="AU264" s="239" t="s">
        <v>83</v>
      </c>
      <c r="AY264" s="17" t="s">
        <v>349</v>
      </c>
      <c r="BE264" s="240">
        <f>IF(N264="základní",J264,0)</f>
        <v>0</v>
      </c>
      <c r="BF264" s="240">
        <f>IF(N264="snížená",J264,0)</f>
        <v>0</v>
      </c>
      <c r="BG264" s="240">
        <f>IF(N264="zákl. přenesená",J264,0)</f>
        <v>0</v>
      </c>
      <c r="BH264" s="240">
        <f>IF(N264="sníž. přenesená",J264,0)</f>
        <v>0</v>
      </c>
      <c r="BI264" s="240">
        <f>IF(N264="nulová",J264,0)</f>
        <v>0</v>
      </c>
      <c r="BJ264" s="17" t="s">
        <v>83</v>
      </c>
      <c r="BK264" s="240">
        <f>ROUND(I264*H264,2)</f>
        <v>0</v>
      </c>
      <c r="BL264" s="17" t="s">
        <v>439</v>
      </c>
      <c r="BM264" s="239" t="s">
        <v>1521</v>
      </c>
    </row>
    <row r="265" s="2" customFormat="1" ht="24.15" customHeight="1">
      <c r="A265" s="38"/>
      <c r="B265" s="39"/>
      <c r="C265" s="228" t="s">
        <v>905</v>
      </c>
      <c r="D265" s="228" t="s">
        <v>351</v>
      </c>
      <c r="E265" s="229" t="s">
        <v>2525</v>
      </c>
      <c r="F265" s="230" t="s">
        <v>2526</v>
      </c>
      <c r="G265" s="231" t="s">
        <v>416</v>
      </c>
      <c r="H265" s="232">
        <v>7</v>
      </c>
      <c r="I265" s="233"/>
      <c r="J265" s="234">
        <f>ROUND(I265*H265,2)</f>
        <v>0</v>
      </c>
      <c r="K265" s="230" t="s">
        <v>1</v>
      </c>
      <c r="L265" s="44"/>
      <c r="M265" s="235" t="s">
        <v>1</v>
      </c>
      <c r="N265" s="236" t="s">
        <v>41</v>
      </c>
      <c r="O265" s="91"/>
      <c r="P265" s="237">
        <f>O265*H265</f>
        <v>0</v>
      </c>
      <c r="Q265" s="237">
        <v>0</v>
      </c>
      <c r="R265" s="237">
        <f>Q265*H265</f>
        <v>0</v>
      </c>
      <c r="S265" s="237">
        <v>0</v>
      </c>
      <c r="T265" s="238">
        <f>S265*H265</f>
        <v>0</v>
      </c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R265" s="239" t="s">
        <v>439</v>
      </c>
      <c r="AT265" s="239" t="s">
        <v>351</v>
      </c>
      <c r="AU265" s="239" t="s">
        <v>83</v>
      </c>
      <c r="AY265" s="17" t="s">
        <v>349</v>
      </c>
      <c r="BE265" s="240">
        <f>IF(N265="základní",J265,0)</f>
        <v>0</v>
      </c>
      <c r="BF265" s="240">
        <f>IF(N265="snížená",J265,0)</f>
        <v>0</v>
      </c>
      <c r="BG265" s="240">
        <f>IF(N265="zákl. přenesená",J265,0)</f>
        <v>0</v>
      </c>
      <c r="BH265" s="240">
        <f>IF(N265="sníž. přenesená",J265,0)</f>
        <v>0</v>
      </c>
      <c r="BI265" s="240">
        <f>IF(N265="nulová",J265,0)</f>
        <v>0</v>
      </c>
      <c r="BJ265" s="17" t="s">
        <v>83</v>
      </c>
      <c r="BK265" s="240">
        <f>ROUND(I265*H265,2)</f>
        <v>0</v>
      </c>
      <c r="BL265" s="17" t="s">
        <v>439</v>
      </c>
      <c r="BM265" s="239" t="s">
        <v>1530</v>
      </c>
    </row>
    <row r="266" s="2" customFormat="1" ht="16.5" customHeight="1">
      <c r="A266" s="38"/>
      <c r="B266" s="39"/>
      <c r="C266" s="228" t="s">
        <v>910</v>
      </c>
      <c r="D266" s="228" t="s">
        <v>351</v>
      </c>
      <c r="E266" s="229" t="s">
        <v>2527</v>
      </c>
      <c r="F266" s="230" t="s">
        <v>2528</v>
      </c>
      <c r="G266" s="231" t="s">
        <v>416</v>
      </c>
      <c r="H266" s="232">
        <v>13</v>
      </c>
      <c r="I266" s="233"/>
      <c r="J266" s="234">
        <f>ROUND(I266*H266,2)</f>
        <v>0</v>
      </c>
      <c r="K266" s="230" t="s">
        <v>1</v>
      </c>
      <c r="L266" s="44"/>
      <c r="M266" s="235" t="s">
        <v>1</v>
      </c>
      <c r="N266" s="236" t="s">
        <v>41</v>
      </c>
      <c r="O266" s="91"/>
      <c r="P266" s="237">
        <f>O266*H266</f>
        <v>0</v>
      </c>
      <c r="Q266" s="237">
        <v>0</v>
      </c>
      <c r="R266" s="237">
        <f>Q266*H266</f>
        <v>0</v>
      </c>
      <c r="S266" s="237">
        <v>0</v>
      </c>
      <c r="T266" s="238">
        <f>S266*H266</f>
        <v>0</v>
      </c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R266" s="239" t="s">
        <v>439</v>
      </c>
      <c r="AT266" s="239" t="s">
        <v>351</v>
      </c>
      <c r="AU266" s="239" t="s">
        <v>83</v>
      </c>
      <c r="AY266" s="17" t="s">
        <v>349</v>
      </c>
      <c r="BE266" s="240">
        <f>IF(N266="základní",J266,0)</f>
        <v>0</v>
      </c>
      <c r="BF266" s="240">
        <f>IF(N266="snížená",J266,0)</f>
        <v>0</v>
      </c>
      <c r="BG266" s="240">
        <f>IF(N266="zákl. přenesená",J266,0)</f>
        <v>0</v>
      </c>
      <c r="BH266" s="240">
        <f>IF(N266="sníž. přenesená",J266,0)</f>
        <v>0</v>
      </c>
      <c r="BI266" s="240">
        <f>IF(N266="nulová",J266,0)</f>
        <v>0</v>
      </c>
      <c r="BJ266" s="17" t="s">
        <v>83</v>
      </c>
      <c r="BK266" s="240">
        <f>ROUND(I266*H266,2)</f>
        <v>0</v>
      </c>
      <c r="BL266" s="17" t="s">
        <v>439</v>
      </c>
      <c r="BM266" s="239" t="s">
        <v>1540</v>
      </c>
    </row>
    <row r="267" s="2" customFormat="1">
      <c r="A267" s="38"/>
      <c r="B267" s="39"/>
      <c r="C267" s="40"/>
      <c r="D267" s="243" t="s">
        <v>2220</v>
      </c>
      <c r="E267" s="40"/>
      <c r="F267" s="291" t="s">
        <v>2506</v>
      </c>
      <c r="G267" s="40"/>
      <c r="H267" s="40"/>
      <c r="I267" s="292"/>
      <c r="J267" s="40"/>
      <c r="K267" s="40"/>
      <c r="L267" s="44"/>
      <c r="M267" s="293"/>
      <c r="N267" s="294"/>
      <c r="O267" s="91"/>
      <c r="P267" s="91"/>
      <c r="Q267" s="91"/>
      <c r="R267" s="91"/>
      <c r="S267" s="91"/>
      <c r="T267" s="92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T267" s="17" t="s">
        <v>2220</v>
      </c>
      <c r="AU267" s="17" t="s">
        <v>83</v>
      </c>
    </row>
    <row r="268" s="2" customFormat="1" ht="16.5" customHeight="1">
      <c r="A268" s="38"/>
      <c r="B268" s="39"/>
      <c r="C268" s="228" t="s">
        <v>916</v>
      </c>
      <c r="D268" s="228" t="s">
        <v>351</v>
      </c>
      <c r="E268" s="229" t="s">
        <v>2529</v>
      </c>
      <c r="F268" s="230" t="s">
        <v>2530</v>
      </c>
      <c r="G268" s="231" t="s">
        <v>422</v>
      </c>
      <c r="H268" s="232">
        <v>8</v>
      </c>
      <c r="I268" s="233"/>
      <c r="J268" s="234">
        <f>ROUND(I268*H268,2)</f>
        <v>0</v>
      </c>
      <c r="K268" s="230" t="s">
        <v>1</v>
      </c>
      <c r="L268" s="44"/>
      <c r="M268" s="235" t="s">
        <v>1</v>
      </c>
      <c r="N268" s="236" t="s">
        <v>41</v>
      </c>
      <c r="O268" s="91"/>
      <c r="P268" s="237">
        <f>O268*H268</f>
        <v>0</v>
      </c>
      <c r="Q268" s="237">
        <v>0</v>
      </c>
      <c r="R268" s="237">
        <f>Q268*H268</f>
        <v>0</v>
      </c>
      <c r="S268" s="237">
        <v>0</v>
      </c>
      <c r="T268" s="238">
        <f>S268*H268</f>
        <v>0</v>
      </c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R268" s="239" t="s">
        <v>439</v>
      </c>
      <c r="AT268" s="239" t="s">
        <v>351</v>
      </c>
      <c r="AU268" s="239" t="s">
        <v>83</v>
      </c>
      <c r="AY268" s="17" t="s">
        <v>349</v>
      </c>
      <c r="BE268" s="240">
        <f>IF(N268="základní",J268,0)</f>
        <v>0</v>
      </c>
      <c r="BF268" s="240">
        <f>IF(N268="snížená",J268,0)</f>
        <v>0</v>
      </c>
      <c r="BG268" s="240">
        <f>IF(N268="zákl. přenesená",J268,0)</f>
        <v>0</v>
      </c>
      <c r="BH268" s="240">
        <f>IF(N268="sníž. přenesená",J268,0)</f>
        <v>0</v>
      </c>
      <c r="BI268" s="240">
        <f>IF(N268="nulová",J268,0)</f>
        <v>0</v>
      </c>
      <c r="BJ268" s="17" t="s">
        <v>83</v>
      </c>
      <c r="BK268" s="240">
        <f>ROUND(I268*H268,2)</f>
        <v>0</v>
      </c>
      <c r="BL268" s="17" t="s">
        <v>439</v>
      </c>
      <c r="BM268" s="239" t="s">
        <v>1550</v>
      </c>
    </row>
    <row r="269" s="2" customFormat="1">
      <c r="A269" s="38"/>
      <c r="B269" s="39"/>
      <c r="C269" s="40"/>
      <c r="D269" s="243" t="s">
        <v>2220</v>
      </c>
      <c r="E269" s="40"/>
      <c r="F269" s="291" t="s">
        <v>2531</v>
      </c>
      <c r="G269" s="40"/>
      <c r="H269" s="40"/>
      <c r="I269" s="292"/>
      <c r="J269" s="40"/>
      <c r="K269" s="40"/>
      <c r="L269" s="44"/>
      <c r="M269" s="293"/>
      <c r="N269" s="294"/>
      <c r="O269" s="91"/>
      <c r="P269" s="91"/>
      <c r="Q269" s="91"/>
      <c r="R269" s="91"/>
      <c r="S269" s="91"/>
      <c r="T269" s="92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T269" s="17" t="s">
        <v>2220</v>
      </c>
      <c r="AU269" s="17" t="s">
        <v>83</v>
      </c>
    </row>
    <row r="270" s="2" customFormat="1" ht="16.5" customHeight="1">
      <c r="A270" s="38"/>
      <c r="B270" s="39"/>
      <c r="C270" s="228" t="s">
        <v>920</v>
      </c>
      <c r="D270" s="228" t="s">
        <v>351</v>
      </c>
      <c r="E270" s="229" t="s">
        <v>2532</v>
      </c>
      <c r="F270" s="230" t="s">
        <v>2533</v>
      </c>
      <c r="G270" s="231" t="s">
        <v>416</v>
      </c>
      <c r="H270" s="232">
        <v>1</v>
      </c>
      <c r="I270" s="233"/>
      <c r="J270" s="234">
        <f>ROUND(I270*H270,2)</f>
        <v>0</v>
      </c>
      <c r="K270" s="230" t="s">
        <v>1</v>
      </c>
      <c r="L270" s="44"/>
      <c r="M270" s="235" t="s">
        <v>1</v>
      </c>
      <c r="N270" s="236" t="s">
        <v>41</v>
      </c>
      <c r="O270" s="91"/>
      <c r="P270" s="237">
        <f>O270*H270</f>
        <v>0</v>
      </c>
      <c r="Q270" s="237">
        <v>0</v>
      </c>
      <c r="R270" s="237">
        <f>Q270*H270</f>
        <v>0</v>
      </c>
      <c r="S270" s="237">
        <v>0</v>
      </c>
      <c r="T270" s="238">
        <f>S270*H270</f>
        <v>0</v>
      </c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R270" s="239" t="s">
        <v>439</v>
      </c>
      <c r="AT270" s="239" t="s">
        <v>351</v>
      </c>
      <c r="AU270" s="239" t="s">
        <v>83</v>
      </c>
      <c r="AY270" s="17" t="s">
        <v>349</v>
      </c>
      <c r="BE270" s="240">
        <f>IF(N270="základní",J270,0)</f>
        <v>0</v>
      </c>
      <c r="BF270" s="240">
        <f>IF(N270="snížená",J270,0)</f>
        <v>0</v>
      </c>
      <c r="BG270" s="240">
        <f>IF(N270="zákl. přenesená",J270,0)</f>
        <v>0</v>
      </c>
      <c r="BH270" s="240">
        <f>IF(N270="sníž. přenesená",J270,0)</f>
        <v>0</v>
      </c>
      <c r="BI270" s="240">
        <f>IF(N270="nulová",J270,0)</f>
        <v>0</v>
      </c>
      <c r="BJ270" s="17" t="s">
        <v>83</v>
      </c>
      <c r="BK270" s="240">
        <f>ROUND(I270*H270,2)</f>
        <v>0</v>
      </c>
      <c r="BL270" s="17" t="s">
        <v>439</v>
      </c>
      <c r="BM270" s="239" t="s">
        <v>1561</v>
      </c>
    </row>
    <row r="271" s="12" customFormat="1" ht="25.92" customHeight="1">
      <c r="A271" s="12"/>
      <c r="B271" s="212"/>
      <c r="C271" s="213"/>
      <c r="D271" s="214" t="s">
        <v>75</v>
      </c>
      <c r="E271" s="215" t="s">
        <v>1339</v>
      </c>
      <c r="F271" s="215" t="s">
        <v>1340</v>
      </c>
      <c r="G271" s="213"/>
      <c r="H271" s="213"/>
      <c r="I271" s="216"/>
      <c r="J271" s="217">
        <f>BK271</f>
        <v>0</v>
      </c>
      <c r="K271" s="213"/>
      <c r="L271" s="218"/>
      <c r="M271" s="219"/>
      <c r="N271" s="220"/>
      <c r="O271" s="220"/>
      <c r="P271" s="221">
        <f>SUM(P272:P276)</f>
        <v>0</v>
      </c>
      <c r="Q271" s="220"/>
      <c r="R271" s="221">
        <f>SUM(R272:R276)</f>
        <v>0</v>
      </c>
      <c r="S271" s="220"/>
      <c r="T271" s="222">
        <f>SUM(T272:T276)</f>
        <v>0</v>
      </c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R271" s="223" t="s">
        <v>85</v>
      </c>
      <c r="AT271" s="224" t="s">
        <v>75</v>
      </c>
      <c r="AU271" s="224" t="s">
        <v>76</v>
      </c>
      <c r="AY271" s="223" t="s">
        <v>349</v>
      </c>
      <c r="BK271" s="225">
        <f>SUM(BK272:BK276)</f>
        <v>0</v>
      </c>
    </row>
    <row r="272" s="2" customFormat="1" ht="21.75" customHeight="1">
      <c r="A272" s="38"/>
      <c r="B272" s="39"/>
      <c r="C272" s="228" t="s">
        <v>930</v>
      </c>
      <c r="D272" s="228" t="s">
        <v>351</v>
      </c>
      <c r="E272" s="229" t="s">
        <v>2534</v>
      </c>
      <c r="F272" s="230" t="s">
        <v>2535</v>
      </c>
      <c r="G272" s="231" t="s">
        <v>416</v>
      </c>
      <c r="H272" s="232">
        <v>60</v>
      </c>
      <c r="I272" s="233"/>
      <c r="J272" s="234">
        <f>ROUND(I272*H272,2)</f>
        <v>0</v>
      </c>
      <c r="K272" s="230" t="s">
        <v>1</v>
      </c>
      <c r="L272" s="44"/>
      <c r="M272" s="235" t="s">
        <v>1</v>
      </c>
      <c r="N272" s="236" t="s">
        <v>41</v>
      </c>
      <c r="O272" s="91"/>
      <c r="P272" s="237">
        <f>O272*H272</f>
        <v>0</v>
      </c>
      <c r="Q272" s="237">
        <v>0</v>
      </c>
      <c r="R272" s="237">
        <f>Q272*H272</f>
        <v>0</v>
      </c>
      <c r="S272" s="237">
        <v>0</v>
      </c>
      <c r="T272" s="238">
        <f>S272*H272</f>
        <v>0</v>
      </c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R272" s="239" t="s">
        <v>439</v>
      </c>
      <c r="AT272" s="239" t="s">
        <v>351</v>
      </c>
      <c r="AU272" s="239" t="s">
        <v>83</v>
      </c>
      <c r="AY272" s="17" t="s">
        <v>349</v>
      </c>
      <c r="BE272" s="240">
        <f>IF(N272="základní",J272,0)</f>
        <v>0</v>
      </c>
      <c r="BF272" s="240">
        <f>IF(N272="snížená",J272,0)</f>
        <v>0</v>
      </c>
      <c r="BG272" s="240">
        <f>IF(N272="zákl. přenesená",J272,0)</f>
        <v>0</v>
      </c>
      <c r="BH272" s="240">
        <f>IF(N272="sníž. přenesená",J272,0)</f>
        <v>0</v>
      </c>
      <c r="BI272" s="240">
        <f>IF(N272="nulová",J272,0)</f>
        <v>0</v>
      </c>
      <c r="BJ272" s="17" t="s">
        <v>83</v>
      </c>
      <c r="BK272" s="240">
        <f>ROUND(I272*H272,2)</f>
        <v>0</v>
      </c>
      <c r="BL272" s="17" t="s">
        <v>439</v>
      </c>
      <c r="BM272" s="239" t="s">
        <v>1571</v>
      </c>
    </row>
    <row r="273" s="2" customFormat="1" ht="21.75" customHeight="1">
      <c r="A273" s="38"/>
      <c r="B273" s="39"/>
      <c r="C273" s="228" t="s">
        <v>936</v>
      </c>
      <c r="D273" s="228" t="s">
        <v>351</v>
      </c>
      <c r="E273" s="229" t="s">
        <v>2536</v>
      </c>
      <c r="F273" s="230" t="s">
        <v>2537</v>
      </c>
      <c r="G273" s="231" t="s">
        <v>416</v>
      </c>
      <c r="H273" s="232">
        <v>50</v>
      </c>
      <c r="I273" s="233"/>
      <c r="J273" s="234">
        <f>ROUND(I273*H273,2)</f>
        <v>0</v>
      </c>
      <c r="K273" s="230" t="s">
        <v>1</v>
      </c>
      <c r="L273" s="44"/>
      <c r="M273" s="235" t="s">
        <v>1</v>
      </c>
      <c r="N273" s="236" t="s">
        <v>41</v>
      </c>
      <c r="O273" s="91"/>
      <c r="P273" s="237">
        <f>O273*H273</f>
        <v>0</v>
      </c>
      <c r="Q273" s="237">
        <v>0</v>
      </c>
      <c r="R273" s="237">
        <f>Q273*H273</f>
        <v>0</v>
      </c>
      <c r="S273" s="237">
        <v>0</v>
      </c>
      <c r="T273" s="238">
        <f>S273*H273</f>
        <v>0</v>
      </c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R273" s="239" t="s">
        <v>439</v>
      </c>
      <c r="AT273" s="239" t="s">
        <v>351</v>
      </c>
      <c r="AU273" s="239" t="s">
        <v>83</v>
      </c>
      <c r="AY273" s="17" t="s">
        <v>349</v>
      </c>
      <c r="BE273" s="240">
        <f>IF(N273="základní",J273,0)</f>
        <v>0</v>
      </c>
      <c r="BF273" s="240">
        <f>IF(N273="snížená",J273,0)</f>
        <v>0</v>
      </c>
      <c r="BG273" s="240">
        <f>IF(N273="zákl. přenesená",J273,0)</f>
        <v>0</v>
      </c>
      <c r="BH273" s="240">
        <f>IF(N273="sníž. přenesená",J273,0)</f>
        <v>0</v>
      </c>
      <c r="BI273" s="240">
        <f>IF(N273="nulová",J273,0)</f>
        <v>0</v>
      </c>
      <c r="BJ273" s="17" t="s">
        <v>83</v>
      </c>
      <c r="BK273" s="240">
        <f>ROUND(I273*H273,2)</f>
        <v>0</v>
      </c>
      <c r="BL273" s="17" t="s">
        <v>439</v>
      </c>
      <c r="BM273" s="239" t="s">
        <v>1577</v>
      </c>
    </row>
    <row r="274" s="2" customFormat="1" ht="21.75" customHeight="1">
      <c r="A274" s="38"/>
      <c r="B274" s="39"/>
      <c r="C274" s="228" t="s">
        <v>946</v>
      </c>
      <c r="D274" s="228" t="s">
        <v>351</v>
      </c>
      <c r="E274" s="229" t="s">
        <v>2538</v>
      </c>
      <c r="F274" s="230" t="s">
        <v>2539</v>
      </c>
      <c r="G274" s="231" t="s">
        <v>416</v>
      </c>
      <c r="H274" s="232">
        <v>45</v>
      </c>
      <c r="I274" s="233"/>
      <c r="J274" s="234">
        <f>ROUND(I274*H274,2)</f>
        <v>0</v>
      </c>
      <c r="K274" s="230" t="s">
        <v>1</v>
      </c>
      <c r="L274" s="44"/>
      <c r="M274" s="235" t="s">
        <v>1</v>
      </c>
      <c r="N274" s="236" t="s">
        <v>41</v>
      </c>
      <c r="O274" s="91"/>
      <c r="P274" s="237">
        <f>O274*H274</f>
        <v>0</v>
      </c>
      <c r="Q274" s="237">
        <v>0</v>
      </c>
      <c r="R274" s="237">
        <f>Q274*H274</f>
        <v>0</v>
      </c>
      <c r="S274" s="237">
        <v>0</v>
      </c>
      <c r="T274" s="238">
        <f>S274*H274</f>
        <v>0</v>
      </c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R274" s="239" t="s">
        <v>439</v>
      </c>
      <c r="AT274" s="239" t="s">
        <v>351</v>
      </c>
      <c r="AU274" s="239" t="s">
        <v>83</v>
      </c>
      <c r="AY274" s="17" t="s">
        <v>349</v>
      </c>
      <c r="BE274" s="240">
        <f>IF(N274="základní",J274,0)</f>
        <v>0</v>
      </c>
      <c r="BF274" s="240">
        <f>IF(N274="snížená",J274,0)</f>
        <v>0</v>
      </c>
      <c r="BG274" s="240">
        <f>IF(N274="zákl. přenesená",J274,0)</f>
        <v>0</v>
      </c>
      <c r="BH274" s="240">
        <f>IF(N274="sníž. přenesená",J274,0)</f>
        <v>0</v>
      </c>
      <c r="BI274" s="240">
        <f>IF(N274="nulová",J274,0)</f>
        <v>0</v>
      </c>
      <c r="BJ274" s="17" t="s">
        <v>83</v>
      </c>
      <c r="BK274" s="240">
        <f>ROUND(I274*H274,2)</f>
        <v>0</v>
      </c>
      <c r="BL274" s="17" t="s">
        <v>439</v>
      </c>
      <c r="BM274" s="239" t="s">
        <v>1583</v>
      </c>
    </row>
    <row r="275" s="2" customFormat="1" ht="24.15" customHeight="1">
      <c r="A275" s="38"/>
      <c r="B275" s="39"/>
      <c r="C275" s="228" t="s">
        <v>953</v>
      </c>
      <c r="D275" s="228" t="s">
        <v>351</v>
      </c>
      <c r="E275" s="229" t="s">
        <v>2540</v>
      </c>
      <c r="F275" s="230" t="s">
        <v>2541</v>
      </c>
      <c r="G275" s="231" t="s">
        <v>1931</v>
      </c>
      <c r="H275" s="232">
        <v>50</v>
      </c>
      <c r="I275" s="233"/>
      <c r="J275" s="234">
        <f>ROUND(I275*H275,2)</f>
        <v>0</v>
      </c>
      <c r="K275" s="230" t="s">
        <v>1</v>
      </c>
      <c r="L275" s="44"/>
      <c r="M275" s="235" t="s">
        <v>1</v>
      </c>
      <c r="N275" s="236" t="s">
        <v>41</v>
      </c>
      <c r="O275" s="91"/>
      <c r="P275" s="237">
        <f>O275*H275</f>
        <v>0</v>
      </c>
      <c r="Q275" s="237">
        <v>0</v>
      </c>
      <c r="R275" s="237">
        <f>Q275*H275</f>
        <v>0</v>
      </c>
      <c r="S275" s="237">
        <v>0</v>
      </c>
      <c r="T275" s="238">
        <f>S275*H275</f>
        <v>0</v>
      </c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R275" s="239" t="s">
        <v>439</v>
      </c>
      <c r="AT275" s="239" t="s">
        <v>351</v>
      </c>
      <c r="AU275" s="239" t="s">
        <v>83</v>
      </c>
      <c r="AY275" s="17" t="s">
        <v>349</v>
      </c>
      <c r="BE275" s="240">
        <f>IF(N275="základní",J275,0)</f>
        <v>0</v>
      </c>
      <c r="BF275" s="240">
        <f>IF(N275="snížená",J275,0)</f>
        <v>0</v>
      </c>
      <c r="BG275" s="240">
        <f>IF(N275="zákl. přenesená",J275,0)</f>
        <v>0</v>
      </c>
      <c r="BH275" s="240">
        <f>IF(N275="sníž. přenesená",J275,0)</f>
        <v>0</v>
      </c>
      <c r="BI275" s="240">
        <f>IF(N275="nulová",J275,0)</f>
        <v>0</v>
      </c>
      <c r="BJ275" s="17" t="s">
        <v>83</v>
      </c>
      <c r="BK275" s="240">
        <f>ROUND(I275*H275,2)</f>
        <v>0</v>
      </c>
      <c r="BL275" s="17" t="s">
        <v>439</v>
      </c>
      <c r="BM275" s="239" t="s">
        <v>1590</v>
      </c>
    </row>
    <row r="276" s="2" customFormat="1" ht="24.15" customHeight="1">
      <c r="A276" s="38"/>
      <c r="B276" s="39"/>
      <c r="C276" s="228" t="s">
        <v>963</v>
      </c>
      <c r="D276" s="228" t="s">
        <v>351</v>
      </c>
      <c r="E276" s="229" t="s">
        <v>2542</v>
      </c>
      <c r="F276" s="230" t="s">
        <v>2543</v>
      </c>
      <c r="G276" s="231" t="s">
        <v>1931</v>
      </c>
      <c r="H276" s="232">
        <v>45</v>
      </c>
      <c r="I276" s="233"/>
      <c r="J276" s="234">
        <f>ROUND(I276*H276,2)</f>
        <v>0</v>
      </c>
      <c r="K276" s="230" t="s">
        <v>1</v>
      </c>
      <c r="L276" s="44"/>
      <c r="M276" s="235" t="s">
        <v>1</v>
      </c>
      <c r="N276" s="236" t="s">
        <v>41</v>
      </c>
      <c r="O276" s="91"/>
      <c r="P276" s="237">
        <f>O276*H276</f>
        <v>0</v>
      </c>
      <c r="Q276" s="237">
        <v>0</v>
      </c>
      <c r="R276" s="237">
        <f>Q276*H276</f>
        <v>0</v>
      </c>
      <c r="S276" s="237">
        <v>0</v>
      </c>
      <c r="T276" s="238">
        <f>S276*H276</f>
        <v>0</v>
      </c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R276" s="239" t="s">
        <v>439</v>
      </c>
      <c r="AT276" s="239" t="s">
        <v>351</v>
      </c>
      <c r="AU276" s="239" t="s">
        <v>83</v>
      </c>
      <c r="AY276" s="17" t="s">
        <v>349</v>
      </c>
      <c r="BE276" s="240">
        <f>IF(N276="základní",J276,0)</f>
        <v>0</v>
      </c>
      <c r="BF276" s="240">
        <f>IF(N276="snížená",J276,0)</f>
        <v>0</v>
      </c>
      <c r="BG276" s="240">
        <f>IF(N276="zákl. přenesená",J276,0)</f>
        <v>0</v>
      </c>
      <c r="BH276" s="240">
        <f>IF(N276="sníž. přenesená",J276,0)</f>
        <v>0</v>
      </c>
      <c r="BI276" s="240">
        <f>IF(N276="nulová",J276,0)</f>
        <v>0</v>
      </c>
      <c r="BJ276" s="17" t="s">
        <v>83</v>
      </c>
      <c r="BK276" s="240">
        <f>ROUND(I276*H276,2)</f>
        <v>0</v>
      </c>
      <c r="BL276" s="17" t="s">
        <v>439</v>
      </c>
      <c r="BM276" s="239" t="s">
        <v>1600</v>
      </c>
    </row>
    <row r="277" s="12" customFormat="1" ht="25.92" customHeight="1">
      <c r="A277" s="12"/>
      <c r="B277" s="212"/>
      <c r="C277" s="213"/>
      <c r="D277" s="214" t="s">
        <v>75</v>
      </c>
      <c r="E277" s="215" t="s">
        <v>2544</v>
      </c>
      <c r="F277" s="215" t="s">
        <v>2545</v>
      </c>
      <c r="G277" s="213"/>
      <c r="H277" s="213"/>
      <c r="I277" s="216"/>
      <c r="J277" s="217">
        <f>BK277</f>
        <v>0</v>
      </c>
      <c r="K277" s="213"/>
      <c r="L277" s="218"/>
      <c r="M277" s="219"/>
      <c r="N277" s="220"/>
      <c r="O277" s="220"/>
      <c r="P277" s="221">
        <f>SUM(P278:P295)</f>
        <v>0</v>
      </c>
      <c r="Q277" s="220"/>
      <c r="R277" s="221">
        <f>SUM(R278:R295)</f>
        <v>0</v>
      </c>
      <c r="S277" s="220"/>
      <c r="T277" s="222">
        <f>SUM(T278:T295)</f>
        <v>0</v>
      </c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R277" s="223" t="s">
        <v>83</v>
      </c>
      <c r="AT277" s="224" t="s">
        <v>75</v>
      </c>
      <c r="AU277" s="224" t="s">
        <v>76</v>
      </c>
      <c r="AY277" s="223" t="s">
        <v>349</v>
      </c>
      <c r="BK277" s="225">
        <f>SUM(BK278:BK295)</f>
        <v>0</v>
      </c>
    </row>
    <row r="278" s="2" customFormat="1" ht="16.5" customHeight="1">
      <c r="A278" s="38"/>
      <c r="B278" s="39"/>
      <c r="C278" s="228" t="s">
        <v>971</v>
      </c>
      <c r="D278" s="228" t="s">
        <v>351</v>
      </c>
      <c r="E278" s="229" t="s">
        <v>2546</v>
      </c>
      <c r="F278" s="230" t="s">
        <v>2547</v>
      </c>
      <c r="G278" s="231" t="s">
        <v>2304</v>
      </c>
      <c r="H278" s="232">
        <v>1</v>
      </c>
      <c r="I278" s="233"/>
      <c r="J278" s="234">
        <f>ROUND(I278*H278,2)</f>
        <v>0</v>
      </c>
      <c r="K278" s="230" t="s">
        <v>1</v>
      </c>
      <c r="L278" s="44"/>
      <c r="M278" s="235" t="s">
        <v>1</v>
      </c>
      <c r="N278" s="236" t="s">
        <v>41</v>
      </c>
      <c r="O278" s="91"/>
      <c r="P278" s="237">
        <f>O278*H278</f>
        <v>0</v>
      </c>
      <c r="Q278" s="237">
        <v>0</v>
      </c>
      <c r="R278" s="237">
        <f>Q278*H278</f>
        <v>0</v>
      </c>
      <c r="S278" s="237">
        <v>0</v>
      </c>
      <c r="T278" s="238">
        <f>S278*H278</f>
        <v>0</v>
      </c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R278" s="239" t="s">
        <v>356</v>
      </c>
      <c r="AT278" s="239" t="s">
        <v>351</v>
      </c>
      <c r="AU278" s="239" t="s">
        <v>83</v>
      </c>
      <c r="AY278" s="17" t="s">
        <v>349</v>
      </c>
      <c r="BE278" s="240">
        <f>IF(N278="základní",J278,0)</f>
        <v>0</v>
      </c>
      <c r="BF278" s="240">
        <f>IF(N278="snížená",J278,0)</f>
        <v>0</v>
      </c>
      <c r="BG278" s="240">
        <f>IF(N278="zákl. přenesená",J278,0)</f>
        <v>0</v>
      </c>
      <c r="BH278" s="240">
        <f>IF(N278="sníž. přenesená",J278,0)</f>
        <v>0</v>
      </c>
      <c r="BI278" s="240">
        <f>IF(N278="nulová",J278,0)</f>
        <v>0</v>
      </c>
      <c r="BJ278" s="17" t="s">
        <v>83</v>
      </c>
      <c r="BK278" s="240">
        <f>ROUND(I278*H278,2)</f>
        <v>0</v>
      </c>
      <c r="BL278" s="17" t="s">
        <v>356</v>
      </c>
      <c r="BM278" s="239" t="s">
        <v>1609</v>
      </c>
    </row>
    <row r="279" s="2" customFormat="1">
      <c r="A279" s="38"/>
      <c r="B279" s="39"/>
      <c r="C279" s="40"/>
      <c r="D279" s="243" t="s">
        <v>2220</v>
      </c>
      <c r="E279" s="40"/>
      <c r="F279" s="291" t="s">
        <v>2548</v>
      </c>
      <c r="G279" s="40"/>
      <c r="H279" s="40"/>
      <c r="I279" s="292"/>
      <c r="J279" s="40"/>
      <c r="K279" s="40"/>
      <c r="L279" s="44"/>
      <c r="M279" s="293"/>
      <c r="N279" s="294"/>
      <c r="O279" s="91"/>
      <c r="P279" s="91"/>
      <c r="Q279" s="91"/>
      <c r="R279" s="91"/>
      <c r="S279" s="91"/>
      <c r="T279" s="92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T279" s="17" t="s">
        <v>2220</v>
      </c>
      <c r="AU279" s="17" t="s">
        <v>83</v>
      </c>
    </row>
    <row r="280" s="2" customFormat="1" ht="24.15" customHeight="1">
      <c r="A280" s="38"/>
      <c r="B280" s="39"/>
      <c r="C280" s="228" t="s">
        <v>976</v>
      </c>
      <c r="D280" s="228" t="s">
        <v>351</v>
      </c>
      <c r="E280" s="229" t="s">
        <v>2549</v>
      </c>
      <c r="F280" s="230" t="s">
        <v>2550</v>
      </c>
      <c r="G280" s="231" t="s">
        <v>416</v>
      </c>
      <c r="H280" s="232">
        <v>1</v>
      </c>
      <c r="I280" s="233"/>
      <c r="J280" s="234">
        <f>ROUND(I280*H280,2)</f>
        <v>0</v>
      </c>
      <c r="K280" s="230" t="s">
        <v>1</v>
      </c>
      <c r="L280" s="44"/>
      <c r="M280" s="235" t="s">
        <v>1</v>
      </c>
      <c r="N280" s="236" t="s">
        <v>41</v>
      </c>
      <c r="O280" s="91"/>
      <c r="P280" s="237">
        <f>O280*H280</f>
        <v>0</v>
      </c>
      <c r="Q280" s="237">
        <v>0</v>
      </c>
      <c r="R280" s="237">
        <f>Q280*H280</f>
        <v>0</v>
      </c>
      <c r="S280" s="237">
        <v>0</v>
      </c>
      <c r="T280" s="238">
        <f>S280*H280</f>
        <v>0</v>
      </c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R280" s="239" t="s">
        <v>356</v>
      </c>
      <c r="AT280" s="239" t="s">
        <v>351</v>
      </c>
      <c r="AU280" s="239" t="s">
        <v>83</v>
      </c>
      <c r="AY280" s="17" t="s">
        <v>349</v>
      </c>
      <c r="BE280" s="240">
        <f>IF(N280="základní",J280,0)</f>
        <v>0</v>
      </c>
      <c r="BF280" s="240">
        <f>IF(N280="snížená",J280,0)</f>
        <v>0</v>
      </c>
      <c r="BG280" s="240">
        <f>IF(N280="zákl. přenesená",J280,0)</f>
        <v>0</v>
      </c>
      <c r="BH280" s="240">
        <f>IF(N280="sníž. přenesená",J280,0)</f>
        <v>0</v>
      </c>
      <c r="BI280" s="240">
        <f>IF(N280="nulová",J280,0)</f>
        <v>0</v>
      </c>
      <c r="BJ280" s="17" t="s">
        <v>83</v>
      </c>
      <c r="BK280" s="240">
        <f>ROUND(I280*H280,2)</f>
        <v>0</v>
      </c>
      <c r="BL280" s="17" t="s">
        <v>356</v>
      </c>
      <c r="BM280" s="239" t="s">
        <v>1617</v>
      </c>
    </row>
    <row r="281" s="2" customFormat="1" ht="24.15" customHeight="1">
      <c r="A281" s="38"/>
      <c r="B281" s="39"/>
      <c r="C281" s="228" t="s">
        <v>981</v>
      </c>
      <c r="D281" s="228" t="s">
        <v>351</v>
      </c>
      <c r="E281" s="229" t="s">
        <v>2551</v>
      </c>
      <c r="F281" s="230" t="s">
        <v>2552</v>
      </c>
      <c r="G281" s="231" t="s">
        <v>416</v>
      </c>
      <c r="H281" s="232">
        <v>1</v>
      </c>
      <c r="I281" s="233"/>
      <c r="J281" s="234">
        <f>ROUND(I281*H281,2)</f>
        <v>0</v>
      </c>
      <c r="K281" s="230" t="s">
        <v>1</v>
      </c>
      <c r="L281" s="44"/>
      <c r="M281" s="235" t="s">
        <v>1</v>
      </c>
      <c r="N281" s="236" t="s">
        <v>41</v>
      </c>
      <c r="O281" s="91"/>
      <c r="P281" s="237">
        <f>O281*H281</f>
        <v>0</v>
      </c>
      <c r="Q281" s="237">
        <v>0</v>
      </c>
      <c r="R281" s="237">
        <f>Q281*H281</f>
        <v>0</v>
      </c>
      <c r="S281" s="237">
        <v>0</v>
      </c>
      <c r="T281" s="238">
        <f>S281*H281</f>
        <v>0</v>
      </c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R281" s="239" t="s">
        <v>356</v>
      </c>
      <c r="AT281" s="239" t="s">
        <v>351</v>
      </c>
      <c r="AU281" s="239" t="s">
        <v>83</v>
      </c>
      <c r="AY281" s="17" t="s">
        <v>349</v>
      </c>
      <c r="BE281" s="240">
        <f>IF(N281="základní",J281,0)</f>
        <v>0</v>
      </c>
      <c r="BF281" s="240">
        <f>IF(N281="snížená",J281,0)</f>
        <v>0</v>
      </c>
      <c r="BG281" s="240">
        <f>IF(N281="zákl. přenesená",J281,0)</f>
        <v>0</v>
      </c>
      <c r="BH281" s="240">
        <f>IF(N281="sníž. přenesená",J281,0)</f>
        <v>0</v>
      </c>
      <c r="BI281" s="240">
        <f>IF(N281="nulová",J281,0)</f>
        <v>0</v>
      </c>
      <c r="BJ281" s="17" t="s">
        <v>83</v>
      </c>
      <c r="BK281" s="240">
        <f>ROUND(I281*H281,2)</f>
        <v>0</v>
      </c>
      <c r="BL281" s="17" t="s">
        <v>356</v>
      </c>
      <c r="BM281" s="239" t="s">
        <v>1625</v>
      </c>
    </row>
    <row r="282" s="2" customFormat="1" ht="21.75" customHeight="1">
      <c r="A282" s="38"/>
      <c r="B282" s="39"/>
      <c r="C282" s="228" t="s">
        <v>987</v>
      </c>
      <c r="D282" s="228" t="s">
        <v>351</v>
      </c>
      <c r="E282" s="229" t="s">
        <v>2309</v>
      </c>
      <c r="F282" s="230" t="s">
        <v>2310</v>
      </c>
      <c r="G282" s="231" t="s">
        <v>416</v>
      </c>
      <c r="H282" s="232">
        <v>1</v>
      </c>
      <c r="I282" s="233"/>
      <c r="J282" s="234">
        <f>ROUND(I282*H282,2)</f>
        <v>0</v>
      </c>
      <c r="K282" s="230" t="s">
        <v>1</v>
      </c>
      <c r="L282" s="44"/>
      <c r="M282" s="235" t="s">
        <v>1</v>
      </c>
      <c r="N282" s="236" t="s">
        <v>41</v>
      </c>
      <c r="O282" s="91"/>
      <c r="P282" s="237">
        <f>O282*H282</f>
        <v>0</v>
      </c>
      <c r="Q282" s="237">
        <v>0</v>
      </c>
      <c r="R282" s="237">
        <f>Q282*H282</f>
        <v>0</v>
      </c>
      <c r="S282" s="237">
        <v>0</v>
      </c>
      <c r="T282" s="238">
        <f>S282*H282</f>
        <v>0</v>
      </c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R282" s="239" t="s">
        <v>356</v>
      </c>
      <c r="AT282" s="239" t="s">
        <v>351</v>
      </c>
      <c r="AU282" s="239" t="s">
        <v>83</v>
      </c>
      <c r="AY282" s="17" t="s">
        <v>349</v>
      </c>
      <c r="BE282" s="240">
        <f>IF(N282="základní",J282,0)</f>
        <v>0</v>
      </c>
      <c r="BF282" s="240">
        <f>IF(N282="snížená",J282,0)</f>
        <v>0</v>
      </c>
      <c r="BG282" s="240">
        <f>IF(N282="zákl. přenesená",J282,0)</f>
        <v>0</v>
      </c>
      <c r="BH282" s="240">
        <f>IF(N282="sníž. přenesená",J282,0)</f>
        <v>0</v>
      </c>
      <c r="BI282" s="240">
        <f>IF(N282="nulová",J282,0)</f>
        <v>0</v>
      </c>
      <c r="BJ282" s="17" t="s">
        <v>83</v>
      </c>
      <c r="BK282" s="240">
        <f>ROUND(I282*H282,2)</f>
        <v>0</v>
      </c>
      <c r="BL282" s="17" t="s">
        <v>356</v>
      </c>
      <c r="BM282" s="239" t="s">
        <v>1638</v>
      </c>
    </row>
    <row r="283" s="2" customFormat="1">
      <c r="A283" s="38"/>
      <c r="B283" s="39"/>
      <c r="C283" s="40"/>
      <c r="D283" s="243" t="s">
        <v>2220</v>
      </c>
      <c r="E283" s="40"/>
      <c r="F283" s="291" t="s">
        <v>2553</v>
      </c>
      <c r="G283" s="40"/>
      <c r="H283" s="40"/>
      <c r="I283" s="292"/>
      <c r="J283" s="40"/>
      <c r="K283" s="40"/>
      <c r="L283" s="44"/>
      <c r="M283" s="293"/>
      <c r="N283" s="294"/>
      <c r="O283" s="91"/>
      <c r="P283" s="91"/>
      <c r="Q283" s="91"/>
      <c r="R283" s="91"/>
      <c r="S283" s="91"/>
      <c r="T283" s="92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T283" s="17" t="s">
        <v>2220</v>
      </c>
      <c r="AU283" s="17" t="s">
        <v>83</v>
      </c>
    </row>
    <row r="284" s="2" customFormat="1" ht="24.15" customHeight="1">
      <c r="A284" s="38"/>
      <c r="B284" s="39"/>
      <c r="C284" s="228" t="s">
        <v>991</v>
      </c>
      <c r="D284" s="228" t="s">
        <v>351</v>
      </c>
      <c r="E284" s="229" t="s">
        <v>2330</v>
      </c>
      <c r="F284" s="230" t="s">
        <v>2331</v>
      </c>
      <c r="G284" s="231" t="s">
        <v>422</v>
      </c>
      <c r="H284" s="232">
        <v>16.600000000000001</v>
      </c>
      <c r="I284" s="233"/>
      <c r="J284" s="234">
        <f>ROUND(I284*H284,2)</f>
        <v>0</v>
      </c>
      <c r="K284" s="230" t="s">
        <v>1</v>
      </c>
      <c r="L284" s="44"/>
      <c r="M284" s="235" t="s">
        <v>1</v>
      </c>
      <c r="N284" s="236" t="s">
        <v>41</v>
      </c>
      <c r="O284" s="91"/>
      <c r="P284" s="237">
        <f>O284*H284</f>
        <v>0</v>
      </c>
      <c r="Q284" s="237">
        <v>0</v>
      </c>
      <c r="R284" s="237">
        <f>Q284*H284</f>
        <v>0</v>
      </c>
      <c r="S284" s="237">
        <v>0</v>
      </c>
      <c r="T284" s="238">
        <f>S284*H284</f>
        <v>0</v>
      </c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R284" s="239" t="s">
        <v>356</v>
      </c>
      <c r="AT284" s="239" t="s">
        <v>351</v>
      </c>
      <c r="AU284" s="239" t="s">
        <v>83</v>
      </c>
      <c r="AY284" s="17" t="s">
        <v>349</v>
      </c>
      <c r="BE284" s="240">
        <f>IF(N284="základní",J284,0)</f>
        <v>0</v>
      </c>
      <c r="BF284" s="240">
        <f>IF(N284="snížená",J284,0)</f>
        <v>0</v>
      </c>
      <c r="BG284" s="240">
        <f>IF(N284="zákl. přenesená",J284,0)</f>
        <v>0</v>
      </c>
      <c r="BH284" s="240">
        <f>IF(N284="sníž. přenesená",J284,0)</f>
        <v>0</v>
      </c>
      <c r="BI284" s="240">
        <f>IF(N284="nulová",J284,0)</f>
        <v>0</v>
      </c>
      <c r="BJ284" s="17" t="s">
        <v>83</v>
      </c>
      <c r="BK284" s="240">
        <f>ROUND(I284*H284,2)</f>
        <v>0</v>
      </c>
      <c r="BL284" s="17" t="s">
        <v>356</v>
      </c>
      <c r="BM284" s="239" t="s">
        <v>1655</v>
      </c>
    </row>
    <row r="285" s="2" customFormat="1" ht="24.15" customHeight="1">
      <c r="A285" s="38"/>
      <c r="B285" s="39"/>
      <c r="C285" s="228" t="s">
        <v>996</v>
      </c>
      <c r="D285" s="228" t="s">
        <v>351</v>
      </c>
      <c r="E285" s="229" t="s">
        <v>2289</v>
      </c>
      <c r="F285" s="230" t="s">
        <v>2290</v>
      </c>
      <c r="G285" s="231" t="s">
        <v>363</v>
      </c>
      <c r="H285" s="232">
        <v>14.800000000000001</v>
      </c>
      <c r="I285" s="233"/>
      <c r="J285" s="234">
        <f>ROUND(I285*H285,2)</f>
        <v>0</v>
      </c>
      <c r="K285" s="230" t="s">
        <v>1</v>
      </c>
      <c r="L285" s="44"/>
      <c r="M285" s="235" t="s">
        <v>1</v>
      </c>
      <c r="N285" s="236" t="s">
        <v>41</v>
      </c>
      <c r="O285" s="91"/>
      <c r="P285" s="237">
        <f>O285*H285</f>
        <v>0</v>
      </c>
      <c r="Q285" s="237">
        <v>0</v>
      </c>
      <c r="R285" s="237">
        <f>Q285*H285</f>
        <v>0</v>
      </c>
      <c r="S285" s="237">
        <v>0</v>
      </c>
      <c r="T285" s="238">
        <f>S285*H285</f>
        <v>0</v>
      </c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R285" s="239" t="s">
        <v>356</v>
      </c>
      <c r="AT285" s="239" t="s">
        <v>351</v>
      </c>
      <c r="AU285" s="239" t="s">
        <v>83</v>
      </c>
      <c r="AY285" s="17" t="s">
        <v>349</v>
      </c>
      <c r="BE285" s="240">
        <f>IF(N285="základní",J285,0)</f>
        <v>0</v>
      </c>
      <c r="BF285" s="240">
        <f>IF(N285="snížená",J285,0)</f>
        <v>0</v>
      </c>
      <c r="BG285" s="240">
        <f>IF(N285="zákl. přenesená",J285,0)</f>
        <v>0</v>
      </c>
      <c r="BH285" s="240">
        <f>IF(N285="sníž. přenesená",J285,0)</f>
        <v>0</v>
      </c>
      <c r="BI285" s="240">
        <f>IF(N285="nulová",J285,0)</f>
        <v>0</v>
      </c>
      <c r="BJ285" s="17" t="s">
        <v>83</v>
      </c>
      <c r="BK285" s="240">
        <f>ROUND(I285*H285,2)</f>
        <v>0</v>
      </c>
      <c r="BL285" s="17" t="s">
        <v>356</v>
      </c>
      <c r="BM285" s="239" t="s">
        <v>1672</v>
      </c>
    </row>
    <row r="286" s="2" customFormat="1">
      <c r="A286" s="38"/>
      <c r="B286" s="39"/>
      <c r="C286" s="40"/>
      <c r="D286" s="243" t="s">
        <v>2220</v>
      </c>
      <c r="E286" s="40"/>
      <c r="F286" s="291" t="s">
        <v>2291</v>
      </c>
      <c r="G286" s="40"/>
      <c r="H286" s="40"/>
      <c r="I286" s="292"/>
      <c r="J286" s="40"/>
      <c r="K286" s="40"/>
      <c r="L286" s="44"/>
      <c r="M286" s="293"/>
      <c r="N286" s="294"/>
      <c r="O286" s="91"/>
      <c r="P286" s="91"/>
      <c r="Q286" s="91"/>
      <c r="R286" s="91"/>
      <c r="S286" s="91"/>
      <c r="T286" s="92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T286" s="17" t="s">
        <v>2220</v>
      </c>
      <c r="AU286" s="17" t="s">
        <v>83</v>
      </c>
    </row>
    <row r="287" s="2" customFormat="1" ht="16.5" customHeight="1">
      <c r="A287" s="38"/>
      <c r="B287" s="39"/>
      <c r="C287" s="228" t="s">
        <v>1003</v>
      </c>
      <c r="D287" s="228" t="s">
        <v>351</v>
      </c>
      <c r="E287" s="229" t="s">
        <v>2292</v>
      </c>
      <c r="F287" s="230" t="s">
        <v>2293</v>
      </c>
      <c r="G287" s="231" t="s">
        <v>363</v>
      </c>
      <c r="H287" s="232">
        <v>8.1199999999999992</v>
      </c>
      <c r="I287" s="233"/>
      <c r="J287" s="234">
        <f>ROUND(I287*H287,2)</f>
        <v>0</v>
      </c>
      <c r="K287" s="230" t="s">
        <v>1</v>
      </c>
      <c r="L287" s="44"/>
      <c r="M287" s="235" t="s">
        <v>1</v>
      </c>
      <c r="N287" s="236" t="s">
        <v>41</v>
      </c>
      <c r="O287" s="91"/>
      <c r="P287" s="237">
        <f>O287*H287</f>
        <v>0</v>
      </c>
      <c r="Q287" s="237">
        <v>0</v>
      </c>
      <c r="R287" s="237">
        <f>Q287*H287</f>
        <v>0</v>
      </c>
      <c r="S287" s="237">
        <v>0</v>
      </c>
      <c r="T287" s="238">
        <f>S287*H287</f>
        <v>0</v>
      </c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R287" s="239" t="s">
        <v>356</v>
      </c>
      <c r="AT287" s="239" t="s">
        <v>351</v>
      </c>
      <c r="AU287" s="239" t="s">
        <v>83</v>
      </c>
      <c r="AY287" s="17" t="s">
        <v>349</v>
      </c>
      <c r="BE287" s="240">
        <f>IF(N287="základní",J287,0)</f>
        <v>0</v>
      </c>
      <c r="BF287" s="240">
        <f>IF(N287="snížená",J287,0)</f>
        <v>0</v>
      </c>
      <c r="BG287" s="240">
        <f>IF(N287="zákl. přenesená",J287,0)</f>
        <v>0</v>
      </c>
      <c r="BH287" s="240">
        <f>IF(N287="sníž. přenesená",J287,0)</f>
        <v>0</v>
      </c>
      <c r="BI287" s="240">
        <f>IF(N287="nulová",J287,0)</f>
        <v>0</v>
      </c>
      <c r="BJ287" s="17" t="s">
        <v>83</v>
      </c>
      <c r="BK287" s="240">
        <f>ROUND(I287*H287,2)</f>
        <v>0</v>
      </c>
      <c r="BL287" s="17" t="s">
        <v>356</v>
      </c>
      <c r="BM287" s="239" t="s">
        <v>1685</v>
      </c>
    </row>
    <row r="288" s="2" customFormat="1">
      <c r="A288" s="38"/>
      <c r="B288" s="39"/>
      <c r="C288" s="40"/>
      <c r="D288" s="243" t="s">
        <v>2220</v>
      </c>
      <c r="E288" s="40"/>
      <c r="F288" s="291" t="s">
        <v>2291</v>
      </c>
      <c r="G288" s="40"/>
      <c r="H288" s="40"/>
      <c r="I288" s="292"/>
      <c r="J288" s="40"/>
      <c r="K288" s="40"/>
      <c r="L288" s="44"/>
      <c r="M288" s="293"/>
      <c r="N288" s="294"/>
      <c r="O288" s="91"/>
      <c r="P288" s="91"/>
      <c r="Q288" s="91"/>
      <c r="R288" s="91"/>
      <c r="S288" s="91"/>
      <c r="T288" s="92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T288" s="17" t="s">
        <v>2220</v>
      </c>
      <c r="AU288" s="17" t="s">
        <v>83</v>
      </c>
    </row>
    <row r="289" s="2" customFormat="1" ht="16.5" customHeight="1">
      <c r="A289" s="38"/>
      <c r="B289" s="39"/>
      <c r="C289" s="228" t="s">
        <v>1019</v>
      </c>
      <c r="D289" s="228" t="s">
        <v>351</v>
      </c>
      <c r="E289" s="229" t="s">
        <v>2554</v>
      </c>
      <c r="F289" s="230" t="s">
        <v>2555</v>
      </c>
      <c r="G289" s="231" t="s">
        <v>354</v>
      </c>
      <c r="H289" s="232">
        <v>8.5999999999999996</v>
      </c>
      <c r="I289" s="233"/>
      <c r="J289" s="234">
        <f>ROUND(I289*H289,2)</f>
        <v>0</v>
      </c>
      <c r="K289" s="230" t="s">
        <v>1</v>
      </c>
      <c r="L289" s="44"/>
      <c r="M289" s="235" t="s">
        <v>1</v>
      </c>
      <c r="N289" s="236" t="s">
        <v>41</v>
      </c>
      <c r="O289" s="91"/>
      <c r="P289" s="237">
        <f>O289*H289</f>
        <v>0</v>
      </c>
      <c r="Q289" s="237">
        <v>0</v>
      </c>
      <c r="R289" s="237">
        <f>Q289*H289</f>
        <v>0</v>
      </c>
      <c r="S289" s="237">
        <v>0</v>
      </c>
      <c r="T289" s="238">
        <f>S289*H289</f>
        <v>0</v>
      </c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R289" s="239" t="s">
        <v>356</v>
      </c>
      <c r="AT289" s="239" t="s">
        <v>351</v>
      </c>
      <c r="AU289" s="239" t="s">
        <v>83</v>
      </c>
      <c r="AY289" s="17" t="s">
        <v>349</v>
      </c>
      <c r="BE289" s="240">
        <f>IF(N289="základní",J289,0)</f>
        <v>0</v>
      </c>
      <c r="BF289" s="240">
        <f>IF(N289="snížená",J289,0)</f>
        <v>0</v>
      </c>
      <c r="BG289" s="240">
        <f>IF(N289="zákl. přenesená",J289,0)</f>
        <v>0</v>
      </c>
      <c r="BH289" s="240">
        <f>IF(N289="sníž. přenesená",J289,0)</f>
        <v>0</v>
      </c>
      <c r="BI289" s="240">
        <f>IF(N289="nulová",J289,0)</f>
        <v>0</v>
      </c>
      <c r="BJ289" s="17" t="s">
        <v>83</v>
      </c>
      <c r="BK289" s="240">
        <f>ROUND(I289*H289,2)</f>
        <v>0</v>
      </c>
      <c r="BL289" s="17" t="s">
        <v>356</v>
      </c>
      <c r="BM289" s="239" t="s">
        <v>1697</v>
      </c>
    </row>
    <row r="290" s="2" customFormat="1">
      <c r="A290" s="38"/>
      <c r="B290" s="39"/>
      <c r="C290" s="40"/>
      <c r="D290" s="243" t="s">
        <v>2220</v>
      </c>
      <c r="E290" s="40"/>
      <c r="F290" s="291" t="s">
        <v>2291</v>
      </c>
      <c r="G290" s="40"/>
      <c r="H290" s="40"/>
      <c r="I290" s="292"/>
      <c r="J290" s="40"/>
      <c r="K290" s="40"/>
      <c r="L290" s="44"/>
      <c r="M290" s="293"/>
      <c r="N290" s="294"/>
      <c r="O290" s="91"/>
      <c r="P290" s="91"/>
      <c r="Q290" s="91"/>
      <c r="R290" s="91"/>
      <c r="S290" s="91"/>
      <c r="T290" s="92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T290" s="17" t="s">
        <v>2220</v>
      </c>
      <c r="AU290" s="17" t="s">
        <v>83</v>
      </c>
    </row>
    <row r="291" s="2" customFormat="1" ht="16.5" customHeight="1">
      <c r="A291" s="38"/>
      <c r="B291" s="39"/>
      <c r="C291" s="228" t="s">
        <v>1026</v>
      </c>
      <c r="D291" s="228" t="s">
        <v>351</v>
      </c>
      <c r="E291" s="229" t="s">
        <v>2556</v>
      </c>
      <c r="F291" s="230" t="s">
        <v>2557</v>
      </c>
      <c r="G291" s="231" t="s">
        <v>354</v>
      </c>
      <c r="H291" s="232">
        <v>8.5999999999999996</v>
      </c>
      <c r="I291" s="233"/>
      <c r="J291" s="234">
        <f>ROUND(I291*H291,2)</f>
        <v>0</v>
      </c>
      <c r="K291" s="230" t="s">
        <v>1</v>
      </c>
      <c r="L291" s="44"/>
      <c r="M291" s="235" t="s">
        <v>1</v>
      </c>
      <c r="N291" s="236" t="s">
        <v>41</v>
      </c>
      <c r="O291" s="91"/>
      <c r="P291" s="237">
        <f>O291*H291</f>
        <v>0</v>
      </c>
      <c r="Q291" s="237">
        <v>0</v>
      </c>
      <c r="R291" s="237">
        <f>Q291*H291</f>
        <v>0</v>
      </c>
      <c r="S291" s="237">
        <v>0</v>
      </c>
      <c r="T291" s="238">
        <f>S291*H291</f>
        <v>0</v>
      </c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R291" s="239" t="s">
        <v>356</v>
      </c>
      <c r="AT291" s="239" t="s">
        <v>351</v>
      </c>
      <c r="AU291" s="239" t="s">
        <v>83</v>
      </c>
      <c r="AY291" s="17" t="s">
        <v>349</v>
      </c>
      <c r="BE291" s="240">
        <f>IF(N291="základní",J291,0)</f>
        <v>0</v>
      </c>
      <c r="BF291" s="240">
        <f>IF(N291="snížená",J291,0)</f>
        <v>0</v>
      </c>
      <c r="BG291" s="240">
        <f>IF(N291="zákl. přenesená",J291,0)</f>
        <v>0</v>
      </c>
      <c r="BH291" s="240">
        <f>IF(N291="sníž. přenesená",J291,0)</f>
        <v>0</v>
      </c>
      <c r="BI291" s="240">
        <f>IF(N291="nulová",J291,0)</f>
        <v>0</v>
      </c>
      <c r="BJ291" s="17" t="s">
        <v>83</v>
      </c>
      <c r="BK291" s="240">
        <f>ROUND(I291*H291,2)</f>
        <v>0</v>
      </c>
      <c r="BL291" s="17" t="s">
        <v>356</v>
      </c>
      <c r="BM291" s="239" t="s">
        <v>1708</v>
      </c>
    </row>
    <row r="292" s="2" customFormat="1">
      <c r="A292" s="38"/>
      <c r="B292" s="39"/>
      <c r="C292" s="40"/>
      <c r="D292" s="243" t="s">
        <v>2220</v>
      </c>
      <c r="E292" s="40"/>
      <c r="F292" s="291" t="s">
        <v>2291</v>
      </c>
      <c r="G292" s="40"/>
      <c r="H292" s="40"/>
      <c r="I292" s="292"/>
      <c r="J292" s="40"/>
      <c r="K292" s="40"/>
      <c r="L292" s="44"/>
      <c r="M292" s="293"/>
      <c r="N292" s="294"/>
      <c r="O292" s="91"/>
      <c r="P292" s="91"/>
      <c r="Q292" s="91"/>
      <c r="R292" s="91"/>
      <c r="S292" s="91"/>
      <c r="T292" s="92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T292" s="17" t="s">
        <v>2220</v>
      </c>
      <c r="AU292" s="17" t="s">
        <v>83</v>
      </c>
    </row>
    <row r="293" s="2" customFormat="1" ht="16.5" customHeight="1">
      <c r="A293" s="38"/>
      <c r="B293" s="39"/>
      <c r="C293" s="228" t="s">
        <v>1033</v>
      </c>
      <c r="D293" s="228" t="s">
        <v>351</v>
      </c>
      <c r="E293" s="229" t="s">
        <v>2298</v>
      </c>
      <c r="F293" s="230" t="s">
        <v>2299</v>
      </c>
      <c r="G293" s="231" t="s">
        <v>363</v>
      </c>
      <c r="H293" s="232">
        <v>16.5</v>
      </c>
      <c r="I293" s="233"/>
      <c r="J293" s="234">
        <f>ROUND(I293*H293,2)</f>
        <v>0</v>
      </c>
      <c r="K293" s="230" t="s">
        <v>1</v>
      </c>
      <c r="L293" s="44"/>
      <c r="M293" s="235" t="s">
        <v>1</v>
      </c>
      <c r="N293" s="236" t="s">
        <v>41</v>
      </c>
      <c r="O293" s="91"/>
      <c r="P293" s="237">
        <f>O293*H293</f>
        <v>0</v>
      </c>
      <c r="Q293" s="237">
        <v>0</v>
      </c>
      <c r="R293" s="237">
        <f>Q293*H293</f>
        <v>0</v>
      </c>
      <c r="S293" s="237">
        <v>0</v>
      </c>
      <c r="T293" s="238">
        <f>S293*H293</f>
        <v>0</v>
      </c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R293" s="239" t="s">
        <v>356</v>
      </c>
      <c r="AT293" s="239" t="s">
        <v>351</v>
      </c>
      <c r="AU293" s="239" t="s">
        <v>83</v>
      </c>
      <c r="AY293" s="17" t="s">
        <v>349</v>
      </c>
      <c r="BE293" s="240">
        <f>IF(N293="základní",J293,0)</f>
        <v>0</v>
      </c>
      <c r="BF293" s="240">
        <f>IF(N293="snížená",J293,0)</f>
        <v>0</v>
      </c>
      <c r="BG293" s="240">
        <f>IF(N293="zákl. přenesená",J293,0)</f>
        <v>0</v>
      </c>
      <c r="BH293" s="240">
        <f>IF(N293="sníž. přenesená",J293,0)</f>
        <v>0</v>
      </c>
      <c r="BI293" s="240">
        <f>IF(N293="nulová",J293,0)</f>
        <v>0</v>
      </c>
      <c r="BJ293" s="17" t="s">
        <v>83</v>
      </c>
      <c r="BK293" s="240">
        <f>ROUND(I293*H293,2)</f>
        <v>0</v>
      </c>
      <c r="BL293" s="17" t="s">
        <v>356</v>
      </c>
      <c r="BM293" s="239" t="s">
        <v>1719</v>
      </c>
    </row>
    <row r="294" s="2" customFormat="1">
      <c r="A294" s="38"/>
      <c r="B294" s="39"/>
      <c r="C294" s="40"/>
      <c r="D294" s="243" t="s">
        <v>2220</v>
      </c>
      <c r="E294" s="40"/>
      <c r="F294" s="291" t="s">
        <v>2291</v>
      </c>
      <c r="G294" s="40"/>
      <c r="H294" s="40"/>
      <c r="I294" s="292"/>
      <c r="J294" s="40"/>
      <c r="K294" s="40"/>
      <c r="L294" s="44"/>
      <c r="M294" s="293"/>
      <c r="N294" s="294"/>
      <c r="O294" s="91"/>
      <c r="P294" s="91"/>
      <c r="Q294" s="91"/>
      <c r="R294" s="91"/>
      <c r="S294" s="91"/>
      <c r="T294" s="92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T294" s="17" t="s">
        <v>2220</v>
      </c>
      <c r="AU294" s="17" t="s">
        <v>83</v>
      </c>
    </row>
    <row r="295" s="2" customFormat="1" ht="16.5" customHeight="1">
      <c r="A295" s="38"/>
      <c r="B295" s="39"/>
      <c r="C295" s="228" t="s">
        <v>1038</v>
      </c>
      <c r="D295" s="228" t="s">
        <v>351</v>
      </c>
      <c r="E295" s="229" t="s">
        <v>2300</v>
      </c>
      <c r="F295" s="230" t="s">
        <v>2301</v>
      </c>
      <c r="G295" s="231" t="s">
        <v>363</v>
      </c>
      <c r="H295" s="232">
        <v>3.8999999999999999</v>
      </c>
      <c r="I295" s="233"/>
      <c r="J295" s="234">
        <f>ROUND(I295*H295,2)</f>
        <v>0</v>
      </c>
      <c r="K295" s="230" t="s">
        <v>1</v>
      </c>
      <c r="L295" s="44"/>
      <c r="M295" s="235" t="s">
        <v>1</v>
      </c>
      <c r="N295" s="236" t="s">
        <v>41</v>
      </c>
      <c r="O295" s="91"/>
      <c r="P295" s="237">
        <f>O295*H295</f>
        <v>0</v>
      </c>
      <c r="Q295" s="237">
        <v>0</v>
      </c>
      <c r="R295" s="237">
        <f>Q295*H295</f>
        <v>0</v>
      </c>
      <c r="S295" s="237">
        <v>0</v>
      </c>
      <c r="T295" s="238">
        <f>S295*H295</f>
        <v>0</v>
      </c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R295" s="239" t="s">
        <v>356</v>
      </c>
      <c r="AT295" s="239" t="s">
        <v>351</v>
      </c>
      <c r="AU295" s="239" t="s">
        <v>83</v>
      </c>
      <c r="AY295" s="17" t="s">
        <v>349</v>
      </c>
      <c r="BE295" s="240">
        <f>IF(N295="základní",J295,0)</f>
        <v>0</v>
      </c>
      <c r="BF295" s="240">
        <f>IF(N295="snížená",J295,0)</f>
        <v>0</v>
      </c>
      <c r="BG295" s="240">
        <f>IF(N295="zákl. přenesená",J295,0)</f>
        <v>0</v>
      </c>
      <c r="BH295" s="240">
        <f>IF(N295="sníž. přenesená",J295,0)</f>
        <v>0</v>
      </c>
      <c r="BI295" s="240">
        <f>IF(N295="nulová",J295,0)</f>
        <v>0</v>
      </c>
      <c r="BJ295" s="17" t="s">
        <v>83</v>
      </c>
      <c r="BK295" s="240">
        <f>ROUND(I295*H295,2)</f>
        <v>0</v>
      </c>
      <c r="BL295" s="17" t="s">
        <v>356</v>
      </c>
      <c r="BM295" s="239" t="s">
        <v>1732</v>
      </c>
    </row>
    <row r="296" s="12" customFormat="1" ht="25.92" customHeight="1">
      <c r="A296" s="12"/>
      <c r="B296" s="212"/>
      <c r="C296" s="213"/>
      <c r="D296" s="214" t="s">
        <v>75</v>
      </c>
      <c r="E296" s="215" t="s">
        <v>2558</v>
      </c>
      <c r="F296" s="215" t="s">
        <v>2559</v>
      </c>
      <c r="G296" s="213"/>
      <c r="H296" s="213"/>
      <c r="I296" s="216"/>
      <c r="J296" s="217">
        <f>BK296</f>
        <v>0</v>
      </c>
      <c r="K296" s="213"/>
      <c r="L296" s="218"/>
      <c r="M296" s="219"/>
      <c r="N296" s="220"/>
      <c r="O296" s="220"/>
      <c r="P296" s="221">
        <f>SUM(P297:P316)</f>
        <v>0</v>
      </c>
      <c r="Q296" s="220"/>
      <c r="R296" s="221">
        <f>SUM(R297:R316)</f>
        <v>0</v>
      </c>
      <c r="S296" s="220"/>
      <c r="T296" s="222">
        <f>SUM(T297:T316)</f>
        <v>0</v>
      </c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R296" s="223" t="s">
        <v>83</v>
      </c>
      <c r="AT296" s="224" t="s">
        <v>75</v>
      </c>
      <c r="AU296" s="224" t="s">
        <v>76</v>
      </c>
      <c r="AY296" s="223" t="s">
        <v>349</v>
      </c>
      <c r="BK296" s="225">
        <f>SUM(BK297:BK316)</f>
        <v>0</v>
      </c>
    </row>
    <row r="297" s="2" customFormat="1" ht="21.75" customHeight="1">
      <c r="A297" s="38"/>
      <c r="B297" s="39"/>
      <c r="C297" s="228" t="s">
        <v>1044</v>
      </c>
      <c r="D297" s="228" t="s">
        <v>351</v>
      </c>
      <c r="E297" s="229" t="s">
        <v>2560</v>
      </c>
      <c r="F297" s="230" t="s">
        <v>2561</v>
      </c>
      <c r="G297" s="231" t="s">
        <v>416</v>
      </c>
      <c r="H297" s="232">
        <v>1</v>
      </c>
      <c r="I297" s="233"/>
      <c r="J297" s="234">
        <f>ROUND(I297*H297,2)</f>
        <v>0</v>
      </c>
      <c r="K297" s="230" t="s">
        <v>1</v>
      </c>
      <c r="L297" s="44"/>
      <c r="M297" s="235" t="s">
        <v>1</v>
      </c>
      <c r="N297" s="236" t="s">
        <v>41</v>
      </c>
      <c r="O297" s="91"/>
      <c r="P297" s="237">
        <f>O297*H297</f>
        <v>0</v>
      </c>
      <c r="Q297" s="237">
        <v>0</v>
      </c>
      <c r="R297" s="237">
        <f>Q297*H297</f>
        <v>0</v>
      </c>
      <c r="S297" s="237">
        <v>0</v>
      </c>
      <c r="T297" s="238">
        <f>S297*H297</f>
        <v>0</v>
      </c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R297" s="239" t="s">
        <v>356</v>
      </c>
      <c r="AT297" s="239" t="s">
        <v>351</v>
      </c>
      <c r="AU297" s="239" t="s">
        <v>83</v>
      </c>
      <c r="AY297" s="17" t="s">
        <v>349</v>
      </c>
      <c r="BE297" s="240">
        <f>IF(N297="základní",J297,0)</f>
        <v>0</v>
      </c>
      <c r="BF297" s="240">
        <f>IF(N297="snížená",J297,0)</f>
        <v>0</v>
      </c>
      <c r="BG297" s="240">
        <f>IF(N297="zákl. přenesená",J297,0)</f>
        <v>0</v>
      </c>
      <c r="BH297" s="240">
        <f>IF(N297="sníž. přenesená",J297,0)</f>
        <v>0</v>
      </c>
      <c r="BI297" s="240">
        <f>IF(N297="nulová",J297,0)</f>
        <v>0</v>
      </c>
      <c r="BJ297" s="17" t="s">
        <v>83</v>
      </c>
      <c r="BK297" s="240">
        <f>ROUND(I297*H297,2)</f>
        <v>0</v>
      </c>
      <c r="BL297" s="17" t="s">
        <v>356</v>
      </c>
      <c r="BM297" s="239" t="s">
        <v>1743</v>
      </c>
    </row>
    <row r="298" s="2" customFormat="1">
      <c r="A298" s="38"/>
      <c r="B298" s="39"/>
      <c r="C298" s="40"/>
      <c r="D298" s="243" t="s">
        <v>2220</v>
      </c>
      <c r="E298" s="40"/>
      <c r="F298" s="291" t="s">
        <v>2562</v>
      </c>
      <c r="G298" s="40"/>
      <c r="H298" s="40"/>
      <c r="I298" s="292"/>
      <c r="J298" s="40"/>
      <c r="K298" s="40"/>
      <c r="L298" s="44"/>
      <c r="M298" s="293"/>
      <c r="N298" s="294"/>
      <c r="O298" s="91"/>
      <c r="P298" s="91"/>
      <c r="Q298" s="91"/>
      <c r="R298" s="91"/>
      <c r="S298" s="91"/>
      <c r="T298" s="92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T298" s="17" t="s">
        <v>2220</v>
      </c>
      <c r="AU298" s="17" t="s">
        <v>83</v>
      </c>
    </row>
    <row r="299" s="2" customFormat="1" ht="16.5" customHeight="1">
      <c r="A299" s="38"/>
      <c r="B299" s="39"/>
      <c r="C299" s="228" t="s">
        <v>1050</v>
      </c>
      <c r="D299" s="228" t="s">
        <v>351</v>
      </c>
      <c r="E299" s="229" t="s">
        <v>2563</v>
      </c>
      <c r="F299" s="230" t="s">
        <v>2564</v>
      </c>
      <c r="G299" s="231" t="s">
        <v>416</v>
      </c>
      <c r="H299" s="232">
        <v>1</v>
      </c>
      <c r="I299" s="233"/>
      <c r="J299" s="234">
        <f>ROUND(I299*H299,2)</f>
        <v>0</v>
      </c>
      <c r="K299" s="230" t="s">
        <v>1</v>
      </c>
      <c r="L299" s="44"/>
      <c r="M299" s="235" t="s">
        <v>1</v>
      </c>
      <c r="N299" s="236" t="s">
        <v>41</v>
      </c>
      <c r="O299" s="91"/>
      <c r="P299" s="237">
        <f>O299*H299</f>
        <v>0</v>
      </c>
      <c r="Q299" s="237">
        <v>0</v>
      </c>
      <c r="R299" s="237">
        <f>Q299*H299</f>
        <v>0</v>
      </c>
      <c r="S299" s="237">
        <v>0</v>
      </c>
      <c r="T299" s="238">
        <f>S299*H299</f>
        <v>0</v>
      </c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R299" s="239" t="s">
        <v>356</v>
      </c>
      <c r="AT299" s="239" t="s">
        <v>351</v>
      </c>
      <c r="AU299" s="239" t="s">
        <v>83</v>
      </c>
      <c r="AY299" s="17" t="s">
        <v>349</v>
      </c>
      <c r="BE299" s="240">
        <f>IF(N299="základní",J299,0)</f>
        <v>0</v>
      </c>
      <c r="BF299" s="240">
        <f>IF(N299="snížená",J299,0)</f>
        <v>0</v>
      </c>
      <c r="BG299" s="240">
        <f>IF(N299="zákl. přenesená",J299,0)</f>
        <v>0</v>
      </c>
      <c r="BH299" s="240">
        <f>IF(N299="sníž. přenesená",J299,0)</f>
        <v>0</v>
      </c>
      <c r="BI299" s="240">
        <f>IF(N299="nulová",J299,0)</f>
        <v>0</v>
      </c>
      <c r="BJ299" s="17" t="s">
        <v>83</v>
      </c>
      <c r="BK299" s="240">
        <f>ROUND(I299*H299,2)</f>
        <v>0</v>
      </c>
      <c r="BL299" s="17" t="s">
        <v>356</v>
      </c>
      <c r="BM299" s="239" t="s">
        <v>1753</v>
      </c>
    </row>
    <row r="300" s="2" customFormat="1">
      <c r="A300" s="38"/>
      <c r="B300" s="39"/>
      <c r="C300" s="40"/>
      <c r="D300" s="243" t="s">
        <v>2220</v>
      </c>
      <c r="E300" s="40"/>
      <c r="F300" s="291" t="s">
        <v>2565</v>
      </c>
      <c r="G300" s="40"/>
      <c r="H300" s="40"/>
      <c r="I300" s="292"/>
      <c r="J300" s="40"/>
      <c r="K300" s="40"/>
      <c r="L300" s="44"/>
      <c r="M300" s="293"/>
      <c r="N300" s="294"/>
      <c r="O300" s="91"/>
      <c r="P300" s="91"/>
      <c r="Q300" s="91"/>
      <c r="R300" s="91"/>
      <c r="S300" s="91"/>
      <c r="T300" s="92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T300" s="17" t="s">
        <v>2220</v>
      </c>
      <c r="AU300" s="17" t="s">
        <v>83</v>
      </c>
    </row>
    <row r="301" s="2" customFormat="1" ht="16.5" customHeight="1">
      <c r="A301" s="38"/>
      <c r="B301" s="39"/>
      <c r="C301" s="228" t="s">
        <v>1054</v>
      </c>
      <c r="D301" s="228" t="s">
        <v>351</v>
      </c>
      <c r="E301" s="229" t="s">
        <v>2385</v>
      </c>
      <c r="F301" s="230" t="s">
        <v>2386</v>
      </c>
      <c r="G301" s="231" t="s">
        <v>422</v>
      </c>
      <c r="H301" s="232">
        <v>10.199999999999999</v>
      </c>
      <c r="I301" s="233"/>
      <c r="J301" s="234">
        <f>ROUND(I301*H301,2)</f>
        <v>0</v>
      </c>
      <c r="K301" s="230" t="s">
        <v>1</v>
      </c>
      <c r="L301" s="44"/>
      <c r="M301" s="235" t="s">
        <v>1</v>
      </c>
      <c r="N301" s="236" t="s">
        <v>41</v>
      </c>
      <c r="O301" s="91"/>
      <c r="P301" s="237">
        <f>O301*H301</f>
        <v>0</v>
      </c>
      <c r="Q301" s="237">
        <v>0</v>
      </c>
      <c r="R301" s="237">
        <f>Q301*H301</f>
        <v>0</v>
      </c>
      <c r="S301" s="237">
        <v>0</v>
      </c>
      <c r="T301" s="238">
        <f>S301*H301</f>
        <v>0</v>
      </c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R301" s="239" t="s">
        <v>356</v>
      </c>
      <c r="AT301" s="239" t="s">
        <v>351</v>
      </c>
      <c r="AU301" s="239" t="s">
        <v>83</v>
      </c>
      <c r="AY301" s="17" t="s">
        <v>349</v>
      </c>
      <c r="BE301" s="240">
        <f>IF(N301="základní",J301,0)</f>
        <v>0</v>
      </c>
      <c r="BF301" s="240">
        <f>IF(N301="snížená",J301,0)</f>
        <v>0</v>
      </c>
      <c r="BG301" s="240">
        <f>IF(N301="zákl. přenesená",J301,0)</f>
        <v>0</v>
      </c>
      <c r="BH301" s="240">
        <f>IF(N301="sníž. přenesená",J301,0)</f>
        <v>0</v>
      </c>
      <c r="BI301" s="240">
        <f>IF(N301="nulová",J301,0)</f>
        <v>0</v>
      </c>
      <c r="BJ301" s="17" t="s">
        <v>83</v>
      </c>
      <c r="BK301" s="240">
        <f>ROUND(I301*H301,2)</f>
        <v>0</v>
      </c>
      <c r="BL301" s="17" t="s">
        <v>356</v>
      </c>
      <c r="BM301" s="239" t="s">
        <v>1765</v>
      </c>
    </row>
    <row r="302" s="2" customFormat="1" ht="16.5" customHeight="1">
      <c r="A302" s="38"/>
      <c r="B302" s="39"/>
      <c r="C302" s="228" t="s">
        <v>1058</v>
      </c>
      <c r="D302" s="228" t="s">
        <v>351</v>
      </c>
      <c r="E302" s="229" t="s">
        <v>2566</v>
      </c>
      <c r="F302" s="230" t="s">
        <v>2567</v>
      </c>
      <c r="G302" s="231" t="s">
        <v>416</v>
      </c>
      <c r="H302" s="232">
        <v>1</v>
      </c>
      <c r="I302" s="233"/>
      <c r="J302" s="234">
        <f>ROUND(I302*H302,2)</f>
        <v>0</v>
      </c>
      <c r="K302" s="230" t="s">
        <v>1</v>
      </c>
      <c r="L302" s="44"/>
      <c r="M302" s="235" t="s">
        <v>1</v>
      </c>
      <c r="N302" s="236" t="s">
        <v>41</v>
      </c>
      <c r="O302" s="91"/>
      <c r="P302" s="237">
        <f>O302*H302</f>
        <v>0</v>
      </c>
      <c r="Q302" s="237">
        <v>0</v>
      </c>
      <c r="R302" s="237">
        <f>Q302*H302</f>
        <v>0</v>
      </c>
      <c r="S302" s="237">
        <v>0</v>
      </c>
      <c r="T302" s="238">
        <f>S302*H302</f>
        <v>0</v>
      </c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R302" s="239" t="s">
        <v>356</v>
      </c>
      <c r="AT302" s="239" t="s">
        <v>351</v>
      </c>
      <c r="AU302" s="239" t="s">
        <v>83</v>
      </c>
      <c r="AY302" s="17" t="s">
        <v>349</v>
      </c>
      <c r="BE302" s="240">
        <f>IF(N302="základní",J302,0)</f>
        <v>0</v>
      </c>
      <c r="BF302" s="240">
        <f>IF(N302="snížená",J302,0)</f>
        <v>0</v>
      </c>
      <c r="BG302" s="240">
        <f>IF(N302="zákl. přenesená",J302,0)</f>
        <v>0</v>
      </c>
      <c r="BH302" s="240">
        <f>IF(N302="sníž. přenesená",J302,0)</f>
        <v>0</v>
      </c>
      <c r="BI302" s="240">
        <f>IF(N302="nulová",J302,0)</f>
        <v>0</v>
      </c>
      <c r="BJ302" s="17" t="s">
        <v>83</v>
      </c>
      <c r="BK302" s="240">
        <f>ROUND(I302*H302,2)</f>
        <v>0</v>
      </c>
      <c r="BL302" s="17" t="s">
        <v>356</v>
      </c>
      <c r="BM302" s="239" t="s">
        <v>1773</v>
      </c>
    </row>
    <row r="303" s="2" customFormat="1">
      <c r="A303" s="38"/>
      <c r="B303" s="39"/>
      <c r="C303" s="40"/>
      <c r="D303" s="243" t="s">
        <v>2220</v>
      </c>
      <c r="E303" s="40"/>
      <c r="F303" s="291" t="s">
        <v>2568</v>
      </c>
      <c r="G303" s="40"/>
      <c r="H303" s="40"/>
      <c r="I303" s="292"/>
      <c r="J303" s="40"/>
      <c r="K303" s="40"/>
      <c r="L303" s="44"/>
      <c r="M303" s="293"/>
      <c r="N303" s="294"/>
      <c r="O303" s="91"/>
      <c r="P303" s="91"/>
      <c r="Q303" s="91"/>
      <c r="R303" s="91"/>
      <c r="S303" s="91"/>
      <c r="T303" s="92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T303" s="17" t="s">
        <v>2220</v>
      </c>
      <c r="AU303" s="17" t="s">
        <v>83</v>
      </c>
    </row>
    <row r="304" s="2" customFormat="1" ht="16.5" customHeight="1">
      <c r="A304" s="38"/>
      <c r="B304" s="39"/>
      <c r="C304" s="228" t="s">
        <v>1062</v>
      </c>
      <c r="D304" s="228" t="s">
        <v>351</v>
      </c>
      <c r="E304" s="229" t="s">
        <v>2569</v>
      </c>
      <c r="F304" s="230" t="s">
        <v>2570</v>
      </c>
      <c r="G304" s="231" t="s">
        <v>416</v>
      </c>
      <c r="H304" s="232">
        <v>1</v>
      </c>
      <c r="I304" s="233"/>
      <c r="J304" s="234">
        <f>ROUND(I304*H304,2)</f>
        <v>0</v>
      </c>
      <c r="K304" s="230" t="s">
        <v>1</v>
      </c>
      <c r="L304" s="44"/>
      <c r="M304" s="235" t="s">
        <v>1</v>
      </c>
      <c r="N304" s="236" t="s">
        <v>41</v>
      </c>
      <c r="O304" s="91"/>
      <c r="P304" s="237">
        <f>O304*H304</f>
        <v>0</v>
      </c>
      <c r="Q304" s="237">
        <v>0</v>
      </c>
      <c r="R304" s="237">
        <f>Q304*H304</f>
        <v>0</v>
      </c>
      <c r="S304" s="237">
        <v>0</v>
      </c>
      <c r="T304" s="238">
        <f>S304*H304</f>
        <v>0</v>
      </c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R304" s="239" t="s">
        <v>356</v>
      </c>
      <c r="AT304" s="239" t="s">
        <v>351</v>
      </c>
      <c r="AU304" s="239" t="s">
        <v>83</v>
      </c>
      <c r="AY304" s="17" t="s">
        <v>349</v>
      </c>
      <c r="BE304" s="240">
        <f>IF(N304="základní",J304,0)</f>
        <v>0</v>
      </c>
      <c r="BF304" s="240">
        <f>IF(N304="snížená",J304,0)</f>
        <v>0</v>
      </c>
      <c r="BG304" s="240">
        <f>IF(N304="zákl. přenesená",J304,0)</f>
        <v>0</v>
      </c>
      <c r="BH304" s="240">
        <f>IF(N304="sníž. přenesená",J304,0)</f>
        <v>0</v>
      </c>
      <c r="BI304" s="240">
        <f>IF(N304="nulová",J304,0)</f>
        <v>0</v>
      </c>
      <c r="BJ304" s="17" t="s">
        <v>83</v>
      </c>
      <c r="BK304" s="240">
        <f>ROUND(I304*H304,2)</f>
        <v>0</v>
      </c>
      <c r="BL304" s="17" t="s">
        <v>356</v>
      </c>
      <c r="BM304" s="239" t="s">
        <v>1782</v>
      </c>
    </row>
    <row r="305" s="2" customFormat="1">
      <c r="A305" s="38"/>
      <c r="B305" s="39"/>
      <c r="C305" s="40"/>
      <c r="D305" s="243" t="s">
        <v>2220</v>
      </c>
      <c r="E305" s="40"/>
      <c r="F305" s="291" t="s">
        <v>2571</v>
      </c>
      <c r="G305" s="40"/>
      <c r="H305" s="40"/>
      <c r="I305" s="292"/>
      <c r="J305" s="40"/>
      <c r="K305" s="40"/>
      <c r="L305" s="44"/>
      <c r="M305" s="293"/>
      <c r="N305" s="294"/>
      <c r="O305" s="91"/>
      <c r="P305" s="91"/>
      <c r="Q305" s="91"/>
      <c r="R305" s="91"/>
      <c r="S305" s="91"/>
      <c r="T305" s="92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T305" s="17" t="s">
        <v>2220</v>
      </c>
      <c r="AU305" s="17" t="s">
        <v>83</v>
      </c>
    </row>
    <row r="306" s="2" customFormat="1" ht="24.15" customHeight="1">
      <c r="A306" s="38"/>
      <c r="B306" s="39"/>
      <c r="C306" s="228" t="s">
        <v>1065</v>
      </c>
      <c r="D306" s="228" t="s">
        <v>351</v>
      </c>
      <c r="E306" s="229" t="s">
        <v>2289</v>
      </c>
      <c r="F306" s="230" t="s">
        <v>2290</v>
      </c>
      <c r="G306" s="231" t="s">
        <v>363</v>
      </c>
      <c r="H306" s="232">
        <v>16.280000000000001</v>
      </c>
      <c r="I306" s="233"/>
      <c r="J306" s="234">
        <f>ROUND(I306*H306,2)</f>
        <v>0</v>
      </c>
      <c r="K306" s="230" t="s">
        <v>1</v>
      </c>
      <c r="L306" s="44"/>
      <c r="M306" s="235" t="s">
        <v>1</v>
      </c>
      <c r="N306" s="236" t="s">
        <v>41</v>
      </c>
      <c r="O306" s="91"/>
      <c r="P306" s="237">
        <f>O306*H306</f>
        <v>0</v>
      </c>
      <c r="Q306" s="237">
        <v>0</v>
      </c>
      <c r="R306" s="237">
        <f>Q306*H306</f>
        <v>0</v>
      </c>
      <c r="S306" s="237">
        <v>0</v>
      </c>
      <c r="T306" s="238">
        <f>S306*H306</f>
        <v>0</v>
      </c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R306" s="239" t="s">
        <v>356</v>
      </c>
      <c r="AT306" s="239" t="s">
        <v>351</v>
      </c>
      <c r="AU306" s="239" t="s">
        <v>83</v>
      </c>
      <c r="AY306" s="17" t="s">
        <v>349</v>
      </c>
      <c r="BE306" s="240">
        <f>IF(N306="základní",J306,0)</f>
        <v>0</v>
      </c>
      <c r="BF306" s="240">
        <f>IF(N306="snížená",J306,0)</f>
        <v>0</v>
      </c>
      <c r="BG306" s="240">
        <f>IF(N306="zákl. přenesená",J306,0)</f>
        <v>0</v>
      </c>
      <c r="BH306" s="240">
        <f>IF(N306="sníž. přenesená",J306,0)</f>
        <v>0</v>
      </c>
      <c r="BI306" s="240">
        <f>IF(N306="nulová",J306,0)</f>
        <v>0</v>
      </c>
      <c r="BJ306" s="17" t="s">
        <v>83</v>
      </c>
      <c r="BK306" s="240">
        <f>ROUND(I306*H306,2)</f>
        <v>0</v>
      </c>
      <c r="BL306" s="17" t="s">
        <v>356</v>
      </c>
      <c r="BM306" s="239" t="s">
        <v>1793</v>
      </c>
    </row>
    <row r="307" s="2" customFormat="1">
      <c r="A307" s="38"/>
      <c r="B307" s="39"/>
      <c r="C307" s="40"/>
      <c r="D307" s="243" t="s">
        <v>2220</v>
      </c>
      <c r="E307" s="40"/>
      <c r="F307" s="291" t="s">
        <v>2291</v>
      </c>
      <c r="G307" s="40"/>
      <c r="H307" s="40"/>
      <c r="I307" s="292"/>
      <c r="J307" s="40"/>
      <c r="K307" s="40"/>
      <c r="L307" s="44"/>
      <c r="M307" s="293"/>
      <c r="N307" s="294"/>
      <c r="O307" s="91"/>
      <c r="P307" s="91"/>
      <c r="Q307" s="91"/>
      <c r="R307" s="91"/>
      <c r="S307" s="91"/>
      <c r="T307" s="92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T307" s="17" t="s">
        <v>2220</v>
      </c>
      <c r="AU307" s="17" t="s">
        <v>83</v>
      </c>
    </row>
    <row r="308" s="2" customFormat="1" ht="16.5" customHeight="1">
      <c r="A308" s="38"/>
      <c r="B308" s="39"/>
      <c r="C308" s="228" t="s">
        <v>1069</v>
      </c>
      <c r="D308" s="228" t="s">
        <v>351</v>
      </c>
      <c r="E308" s="229" t="s">
        <v>2292</v>
      </c>
      <c r="F308" s="230" t="s">
        <v>2293</v>
      </c>
      <c r="G308" s="231" t="s">
        <v>363</v>
      </c>
      <c r="H308" s="232">
        <v>6.2999999999999998</v>
      </c>
      <c r="I308" s="233"/>
      <c r="J308" s="234">
        <f>ROUND(I308*H308,2)</f>
        <v>0</v>
      </c>
      <c r="K308" s="230" t="s">
        <v>1</v>
      </c>
      <c r="L308" s="44"/>
      <c r="M308" s="235" t="s">
        <v>1</v>
      </c>
      <c r="N308" s="236" t="s">
        <v>41</v>
      </c>
      <c r="O308" s="91"/>
      <c r="P308" s="237">
        <f>O308*H308</f>
        <v>0</v>
      </c>
      <c r="Q308" s="237">
        <v>0</v>
      </c>
      <c r="R308" s="237">
        <f>Q308*H308</f>
        <v>0</v>
      </c>
      <c r="S308" s="237">
        <v>0</v>
      </c>
      <c r="T308" s="238">
        <f>S308*H308</f>
        <v>0</v>
      </c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R308" s="239" t="s">
        <v>356</v>
      </c>
      <c r="AT308" s="239" t="s">
        <v>351</v>
      </c>
      <c r="AU308" s="239" t="s">
        <v>83</v>
      </c>
      <c r="AY308" s="17" t="s">
        <v>349</v>
      </c>
      <c r="BE308" s="240">
        <f>IF(N308="základní",J308,0)</f>
        <v>0</v>
      </c>
      <c r="BF308" s="240">
        <f>IF(N308="snížená",J308,0)</f>
        <v>0</v>
      </c>
      <c r="BG308" s="240">
        <f>IF(N308="zákl. přenesená",J308,0)</f>
        <v>0</v>
      </c>
      <c r="BH308" s="240">
        <f>IF(N308="sníž. přenesená",J308,0)</f>
        <v>0</v>
      </c>
      <c r="BI308" s="240">
        <f>IF(N308="nulová",J308,0)</f>
        <v>0</v>
      </c>
      <c r="BJ308" s="17" t="s">
        <v>83</v>
      </c>
      <c r="BK308" s="240">
        <f>ROUND(I308*H308,2)</f>
        <v>0</v>
      </c>
      <c r="BL308" s="17" t="s">
        <v>356</v>
      </c>
      <c r="BM308" s="239" t="s">
        <v>1803</v>
      </c>
    </row>
    <row r="309" s="2" customFormat="1">
      <c r="A309" s="38"/>
      <c r="B309" s="39"/>
      <c r="C309" s="40"/>
      <c r="D309" s="243" t="s">
        <v>2220</v>
      </c>
      <c r="E309" s="40"/>
      <c r="F309" s="291" t="s">
        <v>2291</v>
      </c>
      <c r="G309" s="40"/>
      <c r="H309" s="40"/>
      <c r="I309" s="292"/>
      <c r="J309" s="40"/>
      <c r="K309" s="40"/>
      <c r="L309" s="44"/>
      <c r="M309" s="293"/>
      <c r="N309" s="294"/>
      <c r="O309" s="91"/>
      <c r="P309" s="91"/>
      <c r="Q309" s="91"/>
      <c r="R309" s="91"/>
      <c r="S309" s="91"/>
      <c r="T309" s="92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T309" s="17" t="s">
        <v>2220</v>
      </c>
      <c r="AU309" s="17" t="s">
        <v>83</v>
      </c>
    </row>
    <row r="310" s="2" customFormat="1" ht="16.5" customHeight="1">
      <c r="A310" s="38"/>
      <c r="B310" s="39"/>
      <c r="C310" s="228" t="s">
        <v>1072</v>
      </c>
      <c r="D310" s="228" t="s">
        <v>351</v>
      </c>
      <c r="E310" s="229" t="s">
        <v>2554</v>
      </c>
      <c r="F310" s="230" t="s">
        <v>2555</v>
      </c>
      <c r="G310" s="231" t="s">
        <v>354</v>
      </c>
      <c r="H310" s="232">
        <v>8.1600000000000001</v>
      </c>
      <c r="I310" s="233"/>
      <c r="J310" s="234">
        <f>ROUND(I310*H310,2)</f>
        <v>0</v>
      </c>
      <c r="K310" s="230" t="s">
        <v>1</v>
      </c>
      <c r="L310" s="44"/>
      <c r="M310" s="235" t="s">
        <v>1</v>
      </c>
      <c r="N310" s="236" t="s">
        <v>41</v>
      </c>
      <c r="O310" s="91"/>
      <c r="P310" s="237">
        <f>O310*H310</f>
        <v>0</v>
      </c>
      <c r="Q310" s="237">
        <v>0</v>
      </c>
      <c r="R310" s="237">
        <f>Q310*H310</f>
        <v>0</v>
      </c>
      <c r="S310" s="237">
        <v>0</v>
      </c>
      <c r="T310" s="238">
        <f>S310*H310</f>
        <v>0</v>
      </c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R310" s="239" t="s">
        <v>356</v>
      </c>
      <c r="AT310" s="239" t="s">
        <v>351</v>
      </c>
      <c r="AU310" s="239" t="s">
        <v>83</v>
      </c>
      <c r="AY310" s="17" t="s">
        <v>349</v>
      </c>
      <c r="BE310" s="240">
        <f>IF(N310="základní",J310,0)</f>
        <v>0</v>
      </c>
      <c r="BF310" s="240">
        <f>IF(N310="snížená",J310,0)</f>
        <v>0</v>
      </c>
      <c r="BG310" s="240">
        <f>IF(N310="zákl. přenesená",J310,0)</f>
        <v>0</v>
      </c>
      <c r="BH310" s="240">
        <f>IF(N310="sníž. přenesená",J310,0)</f>
        <v>0</v>
      </c>
      <c r="BI310" s="240">
        <f>IF(N310="nulová",J310,0)</f>
        <v>0</v>
      </c>
      <c r="BJ310" s="17" t="s">
        <v>83</v>
      </c>
      <c r="BK310" s="240">
        <f>ROUND(I310*H310,2)</f>
        <v>0</v>
      </c>
      <c r="BL310" s="17" t="s">
        <v>356</v>
      </c>
      <c r="BM310" s="239" t="s">
        <v>1813</v>
      </c>
    </row>
    <row r="311" s="2" customFormat="1">
      <c r="A311" s="38"/>
      <c r="B311" s="39"/>
      <c r="C311" s="40"/>
      <c r="D311" s="243" t="s">
        <v>2220</v>
      </c>
      <c r="E311" s="40"/>
      <c r="F311" s="291" t="s">
        <v>2291</v>
      </c>
      <c r="G311" s="40"/>
      <c r="H311" s="40"/>
      <c r="I311" s="292"/>
      <c r="J311" s="40"/>
      <c r="K311" s="40"/>
      <c r="L311" s="44"/>
      <c r="M311" s="293"/>
      <c r="N311" s="294"/>
      <c r="O311" s="91"/>
      <c r="P311" s="91"/>
      <c r="Q311" s="91"/>
      <c r="R311" s="91"/>
      <c r="S311" s="91"/>
      <c r="T311" s="92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T311" s="17" t="s">
        <v>2220</v>
      </c>
      <c r="AU311" s="17" t="s">
        <v>83</v>
      </c>
    </row>
    <row r="312" s="2" customFormat="1" ht="16.5" customHeight="1">
      <c r="A312" s="38"/>
      <c r="B312" s="39"/>
      <c r="C312" s="228" t="s">
        <v>1077</v>
      </c>
      <c r="D312" s="228" t="s">
        <v>351</v>
      </c>
      <c r="E312" s="229" t="s">
        <v>2556</v>
      </c>
      <c r="F312" s="230" t="s">
        <v>2557</v>
      </c>
      <c r="G312" s="231" t="s">
        <v>354</v>
      </c>
      <c r="H312" s="232">
        <v>8.1600000000000001</v>
      </c>
      <c r="I312" s="233"/>
      <c r="J312" s="234">
        <f>ROUND(I312*H312,2)</f>
        <v>0</v>
      </c>
      <c r="K312" s="230" t="s">
        <v>1</v>
      </c>
      <c r="L312" s="44"/>
      <c r="M312" s="235" t="s">
        <v>1</v>
      </c>
      <c r="N312" s="236" t="s">
        <v>41</v>
      </c>
      <c r="O312" s="91"/>
      <c r="P312" s="237">
        <f>O312*H312</f>
        <v>0</v>
      </c>
      <c r="Q312" s="237">
        <v>0</v>
      </c>
      <c r="R312" s="237">
        <f>Q312*H312</f>
        <v>0</v>
      </c>
      <c r="S312" s="237">
        <v>0</v>
      </c>
      <c r="T312" s="238">
        <f>S312*H312</f>
        <v>0</v>
      </c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R312" s="239" t="s">
        <v>356</v>
      </c>
      <c r="AT312" s="239" t="s">
        <v>351</v>
      </c>
      <c r="AU312" s="239" t="s">
        <v>83</v>
      </c>
      <c r="AY312" s="17" t="s">
        <v>349</v>
      </c>
      <c r="BE312" s="240">
        <f>IF(N312="základní",J312,0)</f>
        <v>0</v>
      </c>
      <c r="BF312" s="240">
        <f>IF(N312="snížená",J312,0)</f>
        <v>0</v>
      </c>
      <c r="BG312" s="240">
        <f>IF(N312="zákl. přenesená",J312,0)</f>
        <v>0</v>
      </c>
      <c r="BH312" s="240">
        <f>IF(N312="sníž. přenesená",J312,0)</f>
        <v>0</v>
      </c>
      <c r="BI312" s="240">
        <f>IF(N312="nulová",J312,0)</f>
        <v>0</v>
      </c>
      <c r="BJ312" s="17" t="s">
        <v>83</v>
      </c>
      <c r="BK312" s="240">
        <f>ROUND(I312*H312,2)</f>
        <v>0</v>
      </c>
      <c r="BL312" s="17" t="s">
        <v>356</v>
      </c>
      <c r="BM312" s="239" t="s">
        <v>1824</v>
      </c>
    </row>
    <row r="313" s="2" customFormat="1">
      <c r="A313" s="38"/>
      <c r="B313" s="39"/>
      <c r="C313" s="40"/>
      <c r="D313" s="243" t="s">
        <v>2220</v>
      </c>
      <c r="E313" s="40"/>
      <c r="F313" s="291" t="s">
        <v>2291</v>
      </c>
      <c r="G313" s="40"/>
      <c r="H313" s="40"/>
      <c r="I313" s="292"/>
      <c r="J313" s="40"/>
      <c r="K313" s="40"/>
      <c r="L313" s="44"/>
      <c r="M313" s="293"/>
      <c r="N313" s="294"/>
      <c r="O313" s="91"/>
      <c r="P313" s="91"/>
      <c r="Q313" s="91"/>
      <c r="R313" s="91"/>
      <c r="S313" s="91"/>
      <c r="T313" s="92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T313" s="17" t="s">
        <v>2220</v>
      </c>
      <c r="AU313" s="17" t="s">
        <v>83</v>
      </c>
    </row>
    <row r="314" s="2" customFormat="1" ht="16.5" customHeight="1">
      <c r="A314" s="38"/>
      <c r="B314" s="39"/>
      <c r="C314" s="228" t="s">
        <v>1084</v>
      </c>
      <c r="D314" s="228" t="s">
        <v>351</v>
      </c>
      <c r="E314" s="229" t="s">
        <v>2298</v>
      </c>
      <c r="F314" s="230" t="s">
        <v>2299</v>
      </c>
      <c r="G314" s="231" t="s">
        <v>363</v>
      </c>
      <c r="H314" s="232">
        <v>14.5</v>
      </c>
      <c r="I314" s="233"/>
      <c r="J314" s="234">
        <f>ROUND(I314*H314,2)</f>
        <v>0</v>
      </c>
      <c r="K314" s="230" t="s">
        <v>1</v>
      </c>
      <c r="L314" s="44"/>
      <c r="M314" s="235" t="s">
        <v>1</v>
      </c>
      <c r="N314" s="236" t="s">
        <v>41</v>
      </c>
      <c r="O314" s="91"/>
      <c r="P314" s="237">
        <f>O314*H314</f>
        <v>0</v>
      </c>
      <c r="Q314" s="237">
        <v>0</v>
      </c>
      <c r="R314" s="237">
        <f>Q314*H314</f>
        <v>0</v>
      </c>
      <c r="S314" s="237">
        <v>0</v>
      </c>
      <c r="T314" s="238">
        <f>S314*H314</f>
        <v>0</v>
      </c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R314" s="239" t="s">
        <v>356</v>
      </c>
      <c r="AT314" s="239" t="s">
        <v>351</v>
      </c>
      <c r="AU314" s="239" t="s">
        <v>83</v>
      </c>
      <c r="AY314" s="17" t="s">
        <v>349</v>
      </c>
      <c r="BE314" s="240">
        <f>IF(N314="základní",J314,0)</f>
        <v>0</v>
      </c>
      <c r="BF314" s="240">
        <f>IF(N314="snížená",J314,0)</f>
        <v>0</v>
      </c>
      <c r="BG314" s="240">
        <f>IF(N314="zákl. přenesená",J314,0)</f>
        <v>0</v>
      </c>
      <c r="BH314" s="240">
        <f>IF(N314="sníž. přenesená",J314,0)</f>
        <v>0</v>
      </c>
      <c r="BI314" s="240">
        <f>IF(N314="nulová",J314,0)</f>
        <v>0</v>
      </c>
      <c r="BJ314" s="17" t="s">
        <v>83</v>
      </c>
      <c r="BK314" s="240">
        <f>ROUND(I314*H314,2)</f>
        <v>0</v>
      </c>
      <c r="BL314" s="17" t="s">
        <v>356</v>
      </c>
      <c r="BM314" s="239" t="s">
        <v>1835</v>
      </c>
    </row>
    <row r="315" s="2" customFormat="1">
      <c r="A315" s="38"/>
      <c r="B315" s="39"/>
      <c r="C315" s="40"/>
      <c r="D315" s="243" t="s">
        <v>2220</v>
      </c>
      <c r="E315" s="40"/>
      <c r="F315" s="291" t="s">
        <v>2291</v>
      </c>
      <c r="G315" s="40"/>
      <c r="H315" s="40"/>
      <c r="I315" s="292"/>
      <c r="J315" s="40"/>
      <c r="K315" s="40"/>
      <c r="L315" s="44"/>
      <c r="M315" s="293"/>
      <c r="N315" s="294"/>
      <c r="O315" s="91"/>
      <c r="P315" s="91"/>
      <c r="Q315" s="91"/>
      <c r="R315" s="91"/>
      <c r="S315" s="91"/>
      <c r="T315" s="92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T315" s="17" t="s">
        <v>2220</v>
      </c>
      <c r="AU315" s="17" t="s">
        <v>83</v>
      </c>
    </row>
    <row r="316" s="2" customFormat="1" ht="16.5" customHeight="1">
      <c r="A316" s="38"/>
      <c r="B316" s="39"/>
      <c r="C316" s="228" t="s">
        <v>1089</v>
      </c>
      <c r="D316" s="228" t="s">
        <v>351</v>
      </c>
      <c r="E316" s="229" t="s">
        <v>2300</v>
      </c>
      <c r="F316" s="230" t="s">
        <v>2301</v>
      </c>
      <c r="G316" s="231" t="s">
        <v>363</v>
      </c>
      <c r="H316" s="232">
        <v>3.5</v>
      </c>
      <c r="I316" s="233"/>
      <c r="J316" s="234">
        <f>ROUND(I316*H316,2)</f>
        <v>0</v>
      </c>
      <c r="K316" s="230" t="s">
        <v>1</v>
      </c>
      <c r="L316" s="44"/>
      <c r="M316" s="285" t="s">
        <v>1</v>
      </c>
      <c r="N316" s="286" t="s">
        <v>41</v>
      </c>
      <c r="O316" s="287"/>
      <c r="P316" s="288">
        <f>O316*H316</f>
        <v>0</v>
      </c>
      <c r="Q316" s="288">
        <v>0</v>
      </c>
      <c r="R316" s="288">
        <f>Q316*H316</f>
        <v>0</v>
      </c>
      <c r="S316" s="288">
        <v>0</v>
      </c>
      <c r="T316" s="289">
        <f>S316*H316</f>
        <v>0</v>
      </c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R316" s="239" t="s">
        <v>356</v>
      </c>
      <c r="AT316" s="239" t="s">
        <v>351</v>
      </c>
      <c r="AU316" s="239" t="s">
        <v>83</v>
      </c>
      <c r="AY316" s="17" t="s">
        <v>349</v>
      </c>
      <c r="BE316" s="240">
        <f>IF(N316="základní",J316,0)</f>
        <v>0</v>
      </c>
      <c r="BF316" s="240">
        <f>IF(N316="snížená",J316,0)</f>
        <v>0</v>
      </c>
      <c r="BG316" s="240">
        <f>IF(N316="zákl. přenesená",J316,0)</f>
        <v>0</v>
      </c>
      <c r="BH316" s="240">
        <f>IF(N316="sníž. přenesená",J316,0)</f>
        <v>0</v>
      </c>
      <c r="BI316" s="240">
        <f>IF(N316="nulová",J316,0)</f>
        <v>0</v>
      </c>
      <c r="BJ316" s="17" t="s">
        <v>83</v>
      </c>
      <c r="BK316" s="240">
        <f>ROUND(I316*H316,2)</f>
        <v>0</v>
      </c>
      <c r="BL316" s="17" t="s">
        <v>356</v>
      </c>
      <c r="BM316" s="239" t="s">
        <v>1844</v>
      </c>
    </row>
    <row r="317" s="2" customFormat="1" ht="6.96" customHeight="1">
      <c r="A317" s="38"/>
      <c r="B317" s="66"/>
      <c r="C317" s="67"/>
      <c r="D317" s="67"/>
      <c r="E317" s="67"/>
      <c r="F317" s="67"/>
      <c r="G317" s="67"/>
      <c r="H317" s="67"/>
      <c r="I317" s="67"/>
      <c r="J317" s="67"/>
      <c r="K317" s="67"/>
      <c r="L317" s="44"/>
      <c r="M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</row>
  </sheetData>
  <sheetProtection sheet="1" autoFilter="0" formatColumns="0" formatRows="0" objects="1" scenarios="1" spinCount="100000" saltValue="IJe/8+odNEjjp7WJPEKoBjBIyhB8PZIqCAWv2lR4FOjz1vSKssjlTdwb3M5/VTruQg5Ahhv4DtDx7OwZ3EhvNQ==" hashValue="chgmBYy7FyS5J+KA4KJYVPkB25GZ5nNHtcaosnQ4N181I+aX9KQMhXbEJIFSZLtHy+1InXWkZhS5wBznkzCFHw==" algorithmName="SHA-512" password="BF44"/>
  <autoFilter ref="C127:K316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6:H116"/>
    <mergeCell ref="E118:H118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102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0"/>
      <c r="AT3" s="17" t="s">
        <v>85</v>
      </c>
    </row>
    <row r="4" s="1" customFormat="1" ht="24.96" customHeight="1">
      <c r="B4" s="20"/>
      <c r="D4" s="149" t="s">
        <v>119</v>
      </c>
      <c r="L4" s="20"/>
      <c r="M4" s="150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51" t="s">
        <v>16</v>
      </c>
      <c r="L6" s="20"/>
    </row>
    <row r="7" s="1" customFormat="1" ht="16.5" customHeight="1">
      <c r="B7" s="20"/>
      <c r="E7" s="152" t="str">
        <f>'Rekapitulace stavby'!K6</f>
        <v>Budova zázemí fotbalového hřiště FK Bospor Bohumín</v>
      </c>
      <c r="F7" s="151"/>
      <c r="G7" s="151"/>
      <c r="H7" s="151"/>
      <c r="L7" s="20"/>
    </row>
    <row r="8" s="1" customFormat="1" ht="12" customHeight="1">
      <c r="B8" s="20"/>
      <c r="D8" s="151" t="s">
        <v>132</v>
      </c>
      <c r="L8" s="20"/>
    </row>
    <row r="9" s="2" customFormat="1" ht="16.5" customHeight="1">
      <c r="A9" s="38"/>
      <c r="B9" s="44"/>
      <c r="C9" s="38"/>
      <c r="D9" s="38"/>
      <c r="E9" s="152" t="s">
        <v>136</v>
      </c>
      <c r="F9" s="38"/>
      <c r="G9" s="38"/>
      <c r="H9" s="38"/>
      <c r="I9" s="38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1" t="s">
        <v>140</v>
      </c>
      <c r="E10" s="38"/>
      <c r="F10" s="38"/>
      <c r="G10" s="38"/>
      <c r="H10" s="38"/>
      <c r="I10" s="38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3" t="s">
        <v>2572</v>
      </c>
      <c r="F11" s="38"/>
      <c r="G11" s="38"/>
      <c r="H11" s="38"/>
      <c r="I11" s="38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1" t="s">
        <v>18</v>
      </c>
      <c r="E13" s="38"/>
      <c r="F13" s="141" t="s">
        <v>1</v>
      </c>
      <c r="G13" s="38"/>
      <c r="H13" s="38"/>
      <c r="I13" s="151" t="s">
        <v>19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1" t="s">
        <v>20</v>
      </c>
      <c r="E14" s="38"/>
      <c r="F14" s="141" t="s">
        <v>21</v>
      </c>
      <c r="G14" s="38"/>
      <c r="H14" s="38"/>
      <c r="I14" s="151" t="s">
        <v>22</v>
      </c>
      <c r="J14" s="154" t="str">
        <f>'Rekapitulace stavby'!AN8</f>
        <v>27. 11. 2025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1" t="s">
        <v>24</v>
      </c>
      <c r="E16" s="38"/>
      <c r="F16" s="38"/>
      <c r="G16" s="38"/>
      <c r="H16" s="38"/>
      <c r="I16" s="151" t="s">
        <v>25</v>
      </c>
      <c r="J16" s="141" t="s">
        <v>1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">
        <v>26</v>
      </c>
      <c r="F17" s="38"/>
      <c r="G17" s="38"/>
      <c r="H17" s="38"/>
      <c r="I17" s="151" t="s">
        <v>27</v>
      </c>
      <c r="J17" s="141" t="s">
        <v>1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1" t="s">
        <v>28</v>
      </c>
      <c r="E19" s="38"/>
      <c r="F19" s="38"/>
      <c r="G19" s="38"/>
      <c r="H19" s="38"/>
      <c r="I19" s="151" t="s">
        <v>25</v>
      </c>
      <c r="J19" s="33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41"/>
      <c r="G20" s="141"/>
      <c r="H20" s="141"/>
      <c r="I20" s="151" t="s">
        <v>27</v>
      </c>
      <c r="J20" s="33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1" t="s">
        <v>30</v>
      </c>
      <c r="E22" s="38"/>
      <c r="F22" s="38"/>
      <c r="G22" s="38"/>
      <c r="H22" s="38"/>
      <c r="I22" s="151" t="s">
        <v>25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31</v>
      </c>
      <c r="F23" s="38"/>
      <c r="G23" s="38"/>
      <c r="H23" s="38"/>
      <c r="I23" s="151" t="s">
        <v>27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1" t="s">
        <v>33</v>
      </c>
      <c r="E25" s="38"/>
      <c r="F25" s="38"/>
      <c r="G25" s="38"/>
      <c r="H25" s="38"/>
      <c r="I25" s="151" t="s">
        <v>25</v>
      </c>
      <c r="J25" s="141" t="s">
        <v>1</v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">
        <v>34</v>
      </c>
      <c r="F26" s="38"/>
      <c r="G26" s="38"/>
      <c r="H26" s="38"/>
      <c r="I26" s="151" t="s">
        <v>27</v>
      </c>
      <c r="J26" s="141" t="s">
        <v>1</v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1" t="s">
        <v>35</v>
      </c>
      <c r="E28" s="38"/>
      <c r="F28" s="38"/>
      <c r="G28" s="38"/>
      <c r="H28" s="38"/>
      <c r="I28" s="38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0"/>
      <c r="E31" s="160"/>
      <c r="F31" s="160"/>
      <c r="G31" s="160"/>
      <c r="H31" s="160"/>
      <c r="I31" s="160"/>
      <c r="J31" s="160"/>
      <c r="K31" s="160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1" t="s">
        <v>36</v>
      </c>
      <c r="E32" s="38"/>
      <c r="F32" s="38"/>
      <c r="G32" s="38"/>
      <c r="H32" s="38"/>
      <c r="I32" s="38"/>
      <c r="J32" s="162">
        <f>ROUND(J131,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0"/>
      <c r="E33" s="160"/>
      <c r="F33" s="160"/>
      <c r="G33" s="160"/>
      <c r="H33" s="160"/>
      <c r="I33" s="160"/>
      <c r="J33" s="160"/>
      <c r="K33" s="160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63" t="s">
        <v>38</v>
      </c>
      <c r="G34" s="38"/>
      <c r="H34" s="38"/>
      <c r="I34" s="163" t="s">
        <v>37</v>
      </c>
      <c r="J34" s="163" t="s">
        <v>39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64" t="s">
        <v>40</v>
      </c>
      <c r="E35" s="151" t="s">
        <v>41</v>
      </c>
      <c r="F35" s="165">
        <f>ROUND((SUM(BE131:BE216)),  2)</f>
        <v>0</v>
      </c>
      <c r="G35" s="38"/>
      <c r="H35" s="38"/>
      <c r="I35" s="166">
        <v>0.20999999999999999</v>
      </c>
      <c r="J35" s="165">
        <f>ROUND(((SUM(BE131:BE216))*I35),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1" t="s">
        <v>42</v>
      </c>
      <c r="F36" s="165">
        <f>ROUND((SUM(BF131:BF216)),  2)</f>
        <v>0</v>
      </c>
      <c r="G36" s="38"/>
      <c r="H36" s="38"/>
      <c r="I36" s="166">
        <v>0.12</v>
      </c>
      <c r="J36" s="165">
        <f>ROUND(((SUM(BF131:BF216))*I36),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1" t="s">
        <v>43</v>
      </c>
      <c r="F37" s="165">
        <f>ROUND((SUM(BG131:BG216)),  2)</f>
        <v>0</v>
      </c>
      <c r="G37" s="38"/>
      <c r="H37" s="38"/>
      <c r="I37" s="166">
        <v>0.20999999999999999</v>
      </c>
      <c r="J37" s="165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1" t="s">
        <v>44</v>
      </c>
      <c r="F38" s="165">
        <f>ROUND((SUM(BH131:BH216)),  2)</f>
        <v>0</v>
      </c>
      <c r="G38" s="38"/>
      <c r="H38" s="38"/>
      <c r="I38" s="166">
        <v>0.12</v>
      </c>
      <c r="J38" s="165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1" t="s">
        <v>45</v>
      </c>
      <c r="F39" s="165">
        <f>ROUND((SUM(BI131:BI216)),  2)</f>
        <v>0</v>
      </c>
      <c r="G39" s="38"/>
      <c r="H39" s="38"/>
      <c r="I39" s="166">
        <v>0</v>
      </c>
      <c r="J39" s="165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38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20"/>
      <c r="L43" s="20"/>
    </row>
    <row r="44" s="1" customFormat="1" ht="14.4" customHeight="1">
      <c r="B44" s="20"/>
      <c r="L44" s="20"/>
    </row>
    <row r="45" s="1" customFormat="1" ht="14.4" customHeight="1">
      <c r="B45" s="20"/>
      <c r="L45" s="20"/>
    </row>
    <row r="46" s="1" customFormat="1" ht="14.4" customHeight="1">
      <c r="B46" s="20"/>
      <c r="L46" s="20"/>
    </row>
    <row r="47" s="1" customFormat="1" ht="14.4" customHeight="1">
      <c r="B47" s="20"/>
      <c r="L47" s="20"/>
    </row>
    <row r="48" s="1" customFormat="1" ht="14.4" customHeight="1">
      <c r="B48" s="20"/>
      <c r="L48" s="20"/>
    </row>
    <row r="49" s="1" customFormat="1" ht="14.4" customHeight="1">
      <c r="B49" s="20"/>
      <c r="L49" s="20"/>
    </row>
    <row r="50" s="2" customFormat="1" ht="14.4" customHeight="1">
      <c r="B50" s="63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3"/>
    </row>
    <row r="51">
      <c r="B51" s="20"/>
      <c r="L51" s="20"/>
    </row>
    <row r="52">
      <c r="B52" s="20"/>
      <c r="L52" s="20"/>
    </row>
    <row r="53">
      <c r="B53" s="20"/>
      <c r="L53" s="20"/>
    </row>
    <row r="54">
      <c r="B54" s="20"/>
      <c r="L54" s="20"/>
    </row>
    <row r="55">
      <c r="B55" s="20"/>
      <c r="L55" s="20"/>
    </row>
    <row r="56">
      <c r="B56" s="20"/>
      <c r="L56" s="20"/>
    </row>
    <row r="57">
      <c r="B57" s="20"/>
      <c r="L57" s="20"/>
    </row>
    <row r="58">
      <c r="B58" s="20"/>
      <c r="L58" s="20"/>
    </row>
    <row r="59">
      <c r="B59" s="20"/>
      <c r="L59" s="20"/>
    </row>
    <row r="60">
      <c r="B60" s="20"/>
      <c r="L60" s="20"/>
    </row>
    <row r="61" s="2" customFormat="1">
      <c r="A61" s="38"/>
      <c r="B61" s="44"/>
      <c r="C61" s="38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0"/>
      <c r="L62" s="20"/>
    </row>
    <row r="63">
      <c r="B63" s="20"/>
      <c r="L63" s="20"/>
    </row>
    <row r="64">
      <c r="B64" s="20"/>
      <c r="L64" s="20"/>
    </row>
    <row r="65" s="2" customFormat="1">
      <c r="A65" s="38"/>
      <c r="B65" s="44"/>
      <c r="C65" s="38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0"/>
      <c r="L66" s="20"/>
    </row>
    <row r="67">
      <c r="B67" s="20"/>
      <c r="L67" s="20"/>
    </row>
    <row r="68">
      <c r="B68" s="20"/>
      <c r="L68" s="20"/>
    </row>
    <row r="69">
      <c r="B69" s="20"/>
      <c r="L69" s="20"/>
    </row>
    <row r="70">
      <c r="B70" s="20"/>
      <c r="L70" s="20"/>
    </row>
    <row r="71">
      <c r="B71" s="20"/>
      <c r="L71" s="20"/>
    </row>
    <row r="72">
      <c r="B72" s="20"/>
      <c r="L72" s="20"/>
    </row>
    <row r="73">
      <c r="B73" s="20"/>
      <c r="L73" s="20"/>
    </row>
    <row r="74">
      <c r="B74" s="20"/>
      <c r="L74" s="20"/>
    </row>
    <row r="75">
      <c r="B75" s="20"/>
      <c r="L75" s="20"/>
    </row>
    <row r="76" s="2" customFormat="1">
      <c r="A76" s="38"/>
      <c r="B76" s="44"/>
      <c r="C76" s="38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304</v>
      </c>
      <c r="D82" s="40"/>
      <c r="E82" s="40"/>
      <c r="F82" s="40"/>
      <c r="G82" s="40"/>
      <c r="H82" s="40"/>
      <c r="I82" s="40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16</v>
      </c>
      <c r="D84" s="40"/>
      <c r="E84" s="40"/>
      <c r="F84" s="40"/>
      <c r="G84" s="40"/>
      <c r="H84" s="40"/>
      <c r="I84" s="40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85" t="str">
        <f>E7</f>
        <v>Budova zázemí fotbalového hřiště FK Bospor Bohumín</v>
      </c>
      <c r="F85" s="32"/>
      <c r="G85" s="32"/>
      <c r="H85" s="32"/>
      <c r="I85" s="40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1"/>
      <c r="C86" s="32" t="s">
        <v>132</v>
      </c>
      <c r="D86" s="22"/>
      <c r="E86" s="22"/>
      <c r="F86" s="22"/>
      <c r="G86" s="22"/>
      <c r="H86" s="22"/>
      <c r="I86" s="22"/>
      <c r="J86" s="22"/>
      <c r="K86" s="22"/>
      <c r="L86" s="20"/>
    </row>
    <row r="87" s="2" customFormat="1" ht="16.5" customHeight="1">
      <c r="A87" s="38"/>
      <c r="B87" s="39"/>
      <c r="C87" s="40"/>
      <c r="D87" s="40"/>
      <c r="E87" s="185" t="s">
        <v>136</v>
      </c>
      <c r="F87" s="40"/>
      <c r="G87" s="40"/>
      <c r="H87" s="40"/>
      <c r="I87" s="40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2" t="s">
        <v>140</v>
      </c>
      <c r="D88" s="40"/>
      <c r="E88" s="40"/>
      <c r="F88" s="40"/>
      <c r="G88" s="40"/>
      <c r="H88" s="40"/>
      <c r="I88" s="40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6.5" customHeight="1">
      <c r="A89" s="38"/>
      <c r="B89" s="39"/>
      <c r="C89" s="40"/>
      <c r="D89" s="40"/>
      <c r="E89" s="76" t="str">
        <f>E11</f>
        <v>SO01_5 - Ústřední vytápění</v>
      </c>
      <c r="F89" s="40"/>
      <c r="G89" s="40"/>
      <c r="H89" s="40"/>
      <c r="I89" s="40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40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2" t="s">
        <v>20</v>
      </c>
      <c r="D91" s="40"/>
      <c r="E91" s="40"/>
      <c r="F91" s="27" t="str">
        <f>F14</f>
        <v>p.č. 1498,1501,1502,1503/1,1506, k.ú. Nový Bohumín</v>
      </c>
      <c r="G91" s="40"/>
      <c r="H91" s="40"/>
      <c r="I91" s="32" t="s">
        <v>22</v>
      </c>
      <c r="J91" s="79" t="str">
        <f>IF(J14="","",J14)</f>
        <v>27. 11. 2025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40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2" t="s">
        <v>24</v>
      </c>
      <c r="D93" s="40"/>
      <c r="E93" s="40"/>
      <c r="F93" s="27" t="str">
        <f>E17</f>
        <v>Obec Bohumín</v>
      </c>
      <c r="G93" s="40"/>
      <c r="H93" s="40"/>
      <c r="I93" s="32" t="s">
        <v>30</v>
      </c>
      <c r="J93" s="36" t="str">
        <f>E23</f>
        <v>CUBESPACE s.r.o.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2" t="s">
        <v>28</v>
      </c>
      <c r="D94" s="40"/>
      <c r="E94" s="40"/>
      <c r="F94" s="27" t="str">
        <f>IF(E20="","",E20)</f>
        <v>Vyplň údaj</v>
      </c>
      <c r="G94" s="40"/>
      <c r="H94" s="40"/>
      <c r="I94" s="32" t="s">
        <v>33</v>
      </c>
      <c r="J94" s="36" t="str">
        <f>E26</f>
        <v>Ing. Miroslav Cejnar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186" t="s">
        <v>305</v>
      </c>
      <c r="D96" s="187"/>
      <c r="E96" s="187"/>
      <c r="F96" s="187"/>
      <c r="G96" s="187"/>
      <c r="H96" s="187"/>
      <c r="I96" s="187"/>
      <c r="J96" s="188" t="s">
        <v>306</v>
      </c>
      <c r="K96" s="187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40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189" t="s">
        <v>307</v>
      </c>
      <c r="D98" s="40"/>
      <c r="E98" s="40"/>
      <c r="F98" s="40"/>
      <c r="G98" s="40"/>
      <c r="H98" s="40"/>
      <c r="I98" s="40"/>
      <c r="J98" s="110">
        <f>J131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7" t="s">
        <v>308</v>
      </c>
    </row>
    <row r="99" s="9" customFormat="1" ht="24.96" customHeight="1">
      <c r="A99" s="9"/>
      <c r="B99" s="190"/>
      <c r="C99" s="191"/>
      <c r="D99" s="192" t="s">
        <v>2573</v>
      </c>
      <c r="E99" s="193"/>
      <c r="F99" s="193"/>
      <c r="G99" s="193"/>
      <c r="H99" s="193"/>
      <c r="I99" s="193"/>
      <c r="J99" s="194">
        <f>J132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0"/>
      <c r="C100" s="191"/>
      <c r="D100" s="192" t="s">
        <v>2574</v>
      </c>
      <c r="E100" s="193"/>
      <c r="F100" s="193"/>
      <c r="G100" s="193"/>
      <c r="H100" s="193"/>
      <c r="I100" s="193"/>
      <c r="J100" s="194">
        <f>J148</f>
        <v>0</v>
      </c>
      <c r="K100" s="191"/>
      <c r="L100" s="19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90"/>
      <c r="C101" s="191"/>
      <c r="D101" s="192" t="s">
        <v>2575</v>
      </c>
      <c r="E101" s="193"/>
      <c r="F101" s="193"/>
      <c r="G101" s="193"/>
      <c r="H101" s="193"/>
      <c r="I101" s="193"/>
      <c r="J101" s="194">
        <f>J155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2576</v>
      </c>
      <c r="E102" s="193"/>
      <c r="F102" s="193"/>
      <c r="G102" s="193"/>
      <c r="H102" s="193"/>
      <c r="I102" s="193"/>
      <c r="J102" s="194">
        <f>J161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0"/>
      <c r="C103" s="191"/>
      <c r="D103" s="192" t="s">
        <v>2577</v>
      </c>
      <c r="E103" s="193"/>
      <c r="F103" s="193"/>
      <c r="G103" s="193"/>
      <c r="H103" s="193"/>
      <c r="I103" s="193"/>
      <c r="J103" s="194">
        <f>J178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90"/>
      <c r="C104" s="191"/>
      <c r="D104" s="192" t="s">
        <v>2578</v>
      </c>
      <c r="E104" s="193"/>
      <c r="F104" s="193"/>
      <c r="G104" s="193"/>
      <c r="H104" s="193"/>
      <c r="I104" s="193"/>
      <c r="J104" s="194">
        <f>J181</f>
        <v>0</v>
      </c>
      <c r="K104" s="191"/>
      <c r="L104" s="19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90"/>
      <c r="C105" s="191"/>
      <c r="D105" s="192" t="s">
        <v>2579</v>
      </c>
      <c r="E105" s="193"/>
      <c r="F105" s="193"/>
      <c r="G105" s="193"/>
      <c r="H105" s="193"/>
      <c r="I105" s="193"/>
      <c r="J105" s="194">
        <f>J188</f>
        <v>0</v>
      </c>
      <c r="K105" s="191"/>
      <c r="L105" s="195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9" customFormat="1" ht="24.96" customHeight="1">
      <c r="A106" s="9"/>
      <c r="B106" s="190"/>
      <c r="C106" s="191"/>
      <c r="D106" s="192" t="s">
        <v>2580</v>
      </c>
      <c r="E106" s="193"/>
      <c r="F106" s="193"/>
      <c r="G106" s="193"/>
      <c r="H106" s="193"/>
      <c r="I106" s="193"/>
      <c r="J106" s="194">
        <f>J200</f>
        <v>0</v>
      </c>
      <c r="K106" s="191"/>
      <c r="L106" s="195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9" customFormat="1" ht="24.96" customHeight="1">
      <c r="A107" s="9"/>
      <c r="B107" s="190"/>
      <c r="C107" s="191"/>
      <c r="D107" s="192" t="s">
        <v>2581</v>
      </c>
      <c r="E107" s="193"/>
      <c r="F107" s="193"/>
      <c r="G107" s="193"/>
      <c r="H107" s="193"/>
      <c r="I107" s="193"/>
      <c r="J107" s="194">
        <f>J207</f>
        <v>0</v>
      </c>
      <c r="K107" s="191"/>
      <c r="L107" s="195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9" customFormat="1" ht="24.96" customHeight="1">
      <c r="A108" s="9"/>
      <c r="B108" s="190"/>
      <c r="C108" s="191"/>
      <c r="D108" s="192" t="s">
        <v>2582</v>
      </c>
      <c r="E108" s="193"/>
      <c r="F108" s="193"/>
      <c r="G108" s="193"/>
      <c r="H108" s="193"/>
      <c r="I108" s="193"/>
      <c r="J108" s="194">
        <f>J209</f>
        <v>0</v>
      </c>
      <c r="K108" s="191"/>
      <c r="L108" s="195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9" customFormat="1" ht="24.96" customHeight="1">
      <c r="A109" s="9"/>
      <c r="B109" s="190"/>
      <c r="C109" s="191"/>
      <c r="D109" s="192" t="s">
        <v>2583</v>
      </c>
      <c r="E109" s="193"/>
      <c r="F109" s="193"/>
      <c r="G109" s="193"/>
      <c r="H109" s="193"/>
      <c r="I109" s="193"/>
      <c r="J109" s="194">
        <f>J212</f>
        <v>0</v>
      </c>
      <c r="K109" s="191"/>
      <c r="L109" s="195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2" customFormat="1" ht="21.84" customHeight="1">
      <c r="A110" s="38"/>
      <c r="B110" s="39"/>
      <c r="C110" s="40"/>
      <c r="D110" s="40"/>
      <c r="E110" s="40"/>
      <c r="F110" s="40"/>
      <c r="G110" s="40"/>
      <c r="H110" s="40"/>
      <c r="I110" s="40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6.96" customHeight="1">
      <c r="A111" s="38"/>
      <c r="B111" s="66"/>
      <c r="C111" s="67"/>
      <c r="D111" s="67"/>
      <c r="E111" s="67"/>
      <c r="F111" s="67"/>
      <c r="G111" s="67"/>
      <c r="H111" s="67"/>
      <c r="I111" s="67"/>
      <c r="J111" s="67"/>
      <c r="K111" s="67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5" s="2" customFormat="1" ht="6.96" customHeight="1">
      <c r="A115" s="38"/>
      <c r="B115" s="68"/>
      <c r="C115" s="69"/>
      <c r="D115" s="69"/>
      <c r="E115" s="69"/>
      <c r="F115" s="69"/>
      <c r="G115" s="69"/>
      <c r="H115" s="69"/>
      <c r="I115" s="69"/>
      <c r="J115" s="69"/>
      <c r="K115" s="69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24.96" customHeight="1">
      <c r="A116" s="38"/>
      <c r="B116" s="39"/>
      <c r="C116" s="23" t="s">
        <v>334</v>
      </c>
      <c r="D116" s="40"/>
      <c r="E116" s="40"/>
      <c r="F116" s="40"/>
      <c r="G116" s="40"/>
      <c r="H116" s="40"/>
      <c r="I116" s="40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6.96" customHeight="1">
      <c r="A117" s="38"/>
      <c r="B117" s="39"/>
      <c r="C117" s="40"/>
      <c r="D117" s="40"/>
      <c r="E117" s="40"/>
      <c r="F117" s="40"/>
      <c r="G117" s="40"/>
      <c r="H117" s="40"/>
      <c r="I117" s="40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2" customHeight="1">
      <c r="A118" s="38"/>
      <c r="B118" s="39"/>
      <c r="C118" s="32" t="s">
        <v>16</v>
      </c>
      <c r="D118" s="40"/>
      <c r="E118" s="40"/>
      <c r="F118" s="40"/>
      <c r="G118" s="40"/>
      <c r="H118" s="40"/>
      <c r="I118" s="40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6.5" customHeight="1">
      <c r="A119" s="38"/>
      <c r="B119" s="39"/>
      <c r="C119" s="40"/>
      <c r="D119" s="40"/>
      <c r="E119" s="185" t="str">
        <f>E7</f>
        <v>Budova zázemí fotbalového hřiště FK Bospor Bohumín</v>
      </c>
      <c r="F119" s="32"/>
      <c r="G119" s="32"/>
      <c r="H119" s="32"/>
      <c r="I119" s="40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1" customFormat="1" ht="12" customHeight="1">
      <c r="B120" s="21"/>
      <c r="C120" s="32" t="s">
        <v>132</v>
      </c>
      <c r="D120" s="22"/>
      <c r="E120" s="22"/>
      <c r="F120" s="22"/>
      <c r="G120" s="22"/>
      <c r="H120" s="22"/>
      <c r="I120" s="22"/>
      <c r="J120" s="22"/>
      <c r="K120" s="22"/>
      <c r="L120" s="20"/>
    </row>
    <row r="121" s="2" customFormat="1" ht="16.5" customHeight="1">
      <c r="A121" s="38"/>
      <c r="B121" s="39"/>
      <c r="C121" s="40"/>
      <c r="D121" s="40"/>
      <c r="E121" s="185" t="s">
        <v>136</v>
      </c>
      <c r="F121" s="40"/>
      <c r="G121" s="40"/>
      <c r="H121" s="40"/>
      <c r="I121" s="40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2" customHeight="1">
      <c r="A122" s="38"/>
      <c r="B122" s="39"/>
      <c r="C122" s="32" t="s">
        <v>140</v>
      </c>
      <c r="D122" s="40"/>
      <c r="E122" s="40"/>
      <c r="F122" s="40"/>
      <c r="G122" s="40"/>
      <c r="H122" s="40"/>
      <c r="I122" s="40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16.5" customHeight="1">
      <c r="A123" s="38"/>
      <c r="B123" s="39"/>
      <c r="C123" s="40"/>
      <c r="D123" s="40"/>
      <c r="E123" s="76" t="str">
        <f>E11</f>
        <v>SO01_5 - Ústřední vytápění</v>
      </c>
      <c r="F123" s="40"/>
      <c r="G123" s="40"/>
      <c r="H123" s="40"/>
      <c r="I123" s="40"/>
      <c r="J123" s="40"/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6.96" customHeight="1">
      <c r="A124" s="38"/>
      <c r="B124" s="39"/>
      <c r="C124" s="40"/>
      <c r="D124" s="40"/>
      <c r="E124" s="40"/>
      <c r="F124" s="40"/>
      <c r="G124" s="40"/>
      <c r="H124" s="40"/>
      <c r="I124" s="40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2" customHeight="1">
      <c r="A125" s="38"/>
      <c r="B125" s="39"/>
      <c r="C125" s="32" t="s">
        <v>20</v>
      </c>
      <c r="D125" s="40"/>
      <c r="E125" s="40"/>
      <c r="F125" s="27" t="str">
        <f>F14</f>
        <v>p.č. 1498,1501,1502,1503/1,1506, k.ú. Nový Bohumín</v>
      </c>
      <c r="G125" s="40"/>
      <c r="H125" s="40"/>
      <c r="I125" s="32" t="s">
        <v>22</v>
      </c>
      <c r="J125" s="79" t="str">
        <f>IF(J14="","",J14)</f>
        <v>27. 11. 2025</v>
      </c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6.96" customHeight="1">
      <c r="A126" s="38"/>
      <c r="B126" s="39"/>
      <c r="C126" s="40"/>
      <c r="D126" s="40"/>
      <c r="E126" s="40"/>
      <c r="F126" s="40"/>
      <c r="G126" s="40"/>
      <c r="H126" s="40"/>
      <c r="I126" s="40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15.15" customHeight="1">
      <c r="A127" s="38"/>
      <c r="B127" s="39"/>
      <c r="C127" s="32" t="s">
        <v>24</v>
      </c>
      <c r="D127" s="40"/>
      <c r="E127" s="40"/>
      <c r="F127" s="27" t="str">
        <f>E17</f>
        <v>Obec Bohumín</v>
      </c>
      <c r="G127" s="40"/>
      <c r="H127" s="40"/>
      <c r="I127" s="32" t="s">
        <v>30</v>
      </c>
      <c r="J127" s="36" t="str">
        <f>E23</f>
        <v>CUBESPACE s.r.o.</v>
      </c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15.15" customHeight="1">
      <c r="A128" s="38"/>
      <c r="B128" s="39"/>
      <c r="C128" s="32" t="s">
        <v>28</v>
      </c>
      <c r="D128" s="40"/>
      <c r="E128" s="40"/>
      <c r="F128" s="27" t="str">
        <f>IF(E20="","",E20)</f>
        <v>Vyplň údaj</v>
      </c>
      <c r="G128" s="40"/>
      <c r="H128" s="40"/>
      <c r="I128" s="32" t="s">
        <v>33</v>
      </c>
      <c r="J128" s="36" t="str">
        <f>E26</f>
        <v>Ing. Miroslav Cejnar</v>
      </c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10.32" customHeight="1">
      <c r="A129" s="38"/>
      <c r="B129" s="39"/>
      <c r="C129" s="40"/>
      <c r="D129" s="40"/>
      <c r="E129" s="40"/>
      <c r="F129" s="40"/>
      <c r="G129" s="40"/>
      <c r="H129" s="40"/>
      <c r="I129" s="40"/>
      <c r="J129" s="40"/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11" customFormat="1" ht="29.28" customHeight="1">
      <c r="A130" s="201"/>
      <c r="B130" s="202"/>
      <c r="C130" s="203" t="s">
        <v>335</v>
      </c>
      <c r="D130" s="204" t="s">
        <v>61</v>
      </c>
      <c r="E130" s="204" t="s">
        <v>57</v>
      </c>
      <c r="F130" s="204" t="s">
        <v>58</v>
      </c>
      <c r="G130" s="204" t="s">
        <v>336</v>
      </c>
      <c r="H130" s="204" t="s">
        <v>337</v>
      </c>
      <c r="I130" s="204" t="s">
        <v>338</v>
      </c>
      <c r="J130" s="204" t="s">
        <v>306</v>
      </c>
      <c r="K130" s="205" t="s">
        <v>339</v>
      </c>
      <c r="L130" s="206"/>
      <c r="M130" s="100" t="s">
        <v>1</v>
      </c>
      <c r="N130" s="101" t="s">
        <v>40</v>
      </c>
      <c r="O130" s="101" t="s">
        <v>340</v>
      </c>
      <c r="P130" s="101" t="s">
        <v>341</v>
      </c>
      <c r="Q130" s="101" t="s">
        <v>342</v>
      </c>
      <c r="R130" s="101" t="s">
        <v>343</v>
      </c>
      <c r="S130" s="101" t="s">
        <v>344</v>
      </c>
      <c r="T130" s="102" t="s">
        <v>345</v>
      </c>
      <c r="U130" s="201"/>
      <c r="V130" s="201"/>
      <c r="W130" s="201"/>
      <c r="X130" s="201"/>
      <c r="Y130" s="201"/>
      <c r="Z130" s="201"/>
      <c r="AA130" s="201"/>
      <c r="AB130" s="201"/>
      <c r="AC130" s="201"/>
      <c r="AD130" s="201"/>
      <c r="AE130" s="201"/>
    </row>
    <row r="131" s="2" customFormat="1" ht="22.8" customHeight="1">
      <c r="A131" s="38"/>
      <c r="B131" s="39"/>
      <c r="C131" s="107" t="s">
        <v>346</v>
      </c>
      <c r="D131" s="40"/>
      <c r="E131" s="40"/>
      <c r="F131" s="40"/>
      <c r="G131" s="40"/>
      <c r="H131" s="40"/>
      <c r="I131" s="40"/>
      <c r="J131" s="207">
        <f>BK131</f>
        <v>0</v>
      </c>
      <c r="K131" s="40"/>
      <c r="L131" s="44"/>
      <c r="M131" s="103"/>
      <c r="N131" s="208"/>
      <c r="O131" s="104"/>
      <c r="P131" s="209">
        <f>P132+P148+P155+P161+P178+P181+P188+P200+P207+P209+P212</f>
        <v>0</v>
      </c>
      <c r="Q131" s="104"/>
      <c r="R131" s="209">
        <f>R132+R148+R155+R161+R178+R181+R188+R200+R207+R209+R212</f>
        <v>2392.4499999999998</v>
      </c>
      <c r="S131" s="104"/>
      <c r="T131" s="210">
        <f>T132+T148+T155+T161+T178+T181+T188+T200+T207+T209+T212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7" t="s">
        <v>75</v>
      </c>
      <c r="AU131" s="17" t="s">
        <v>308</v>
      </c>
      <c r="BK131" s="211">
        <f>BK132+BK148+BK155+BK161+BK178+BK181+BK188+BK200+BK207+BK209+BK212</f>
        <v>0</v>
      </c>
    </row>
    <row r="132" s="12" customFormat="1" ht="25.92" customHeight="1">
      <c r="A132" s="12"/>
      <c r="B132" s="212"/>
      <c r="C132" s="213"/>
      <c r="D132" s="214" t="s">
        <v>75</v>
      </c>
      <c r="E132" s="215" t="s">
        <v>1952</v>
      </c>
      <c r="F132" s="215" t="s">
        <v>2584</v>
      </c>
      <c r="G132" s="213"/>
      <c r="H132" s="213"/>
      <c r="I132" s="216"/>
      <c r="J132" s="217">
        <f>BK132</f>
        <v>0</v>
      </c>
      <c r="K132" s="213"/>
      <c r="L132" s="218"/>
      <c r="M132" s="219"/>
      <c r="N132" s="220"/>
      <c r="O132" s="220"/>
      <c r="P132" s="221">
        <f>SUM(P133:P147)</f>
        <v>0</v>
      </c>
      <c r="Q132" s="220"/>
      <c r="R132" s="221">
        <f>SUM(R133:R147)</f>
        <v>680</v>
      </c>
      <c r="S132" s="220"/>
      <c r="T132" s="222">
        <f>SUM(T133:T147)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3" t="s">
        <v>83</v>
      </c>
      <c r="AT132" s="224" t="s">
        <v>75</v>
      </c>
      <c r="AU132" s="224" t="s">
        <v>76</v>
      </c>
      <c r="AY132" s="223" t="s">
        <v>349</v>
      </c>
      <c r="BK132" s="225">
        <f>SUM(BK133:BK147)</f>
        <v>0</v>
      </c>
    </row>
    <row r="133" s="2" customFormat="1" ht="24.15" customHeight="1">
      <c r="A133" s="38"/>
      <c r="B133" s="39"/>
      <c r="C133" s="228" t="s">
        <v>83</v>
      </c>
      <c r="D133" s="228" t="s">
        <v>351</v>
      </c>
      <c r="E133" s="229" t="s">
        <v>2585</v>
      </c>
      <c r="F133" s="230" t="s">
        <v>2586</v>
      </c>
      <c r="G133" s="231" t="s">
        <v>1931</v>
      </c>
      <c r="H133" s="232">
        <v>1</v>
      </c>
      <c r="I133" s="233"/>
      <c r="J133" s="234">
        <f>ROUND(I133*H133,2)</f>
        <v>0</v>
      </c>
      <c r="K133" s="230" t="s">
        <v>1</v>
      </c>
      <c r="L133" s="44"/>
      <c r="M133" s="235" t="s">
        <v>1</v>
      </c>
      <c r="N133" s="236" t="s">
        <v>41</v>
      </c>
      <c r="O133" s="91"/>
      <c r="P133" s="237">
        <f>O133*H133</f>
        <v>0</v>
      </c>
      <c r="Q133" s="237">
        <v>210</v>
      </c>
      <c r="R133" s="237">
        <f>Q133*H133</f>
        <v>210</v>
      </c>
      <c r="S133" s="237">
        <v>0</v>
      </c>
      <c r="T133" s="238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39" t="s">
        <v>356</v>
      </c>
      <c r="AT133" s="239" t="s">
        <v>351</v>
      </c>
      <c r="AU133" s="239" t="s">
        <v>83</v>
      </c>
      <c r="AY133" s="17" t="s">
        <v>349</v>
      </c>
      <c r="BE133" s="240">
        <f>IF(N133="základní",J133,0)</f>
        <v>0</v>
      </c>
      <c r="BF133" s="240">
        <f>IF(N133="snížená",J133,0)</f>
        <v>0</v>
      </c>
      <c r="BG133" s="240">
        <f>IF(N133="zákl. přenesená",J133,0)</f>
        <v>0</v>
      </c>
      <c r="BH133" s="240">
        <f>IF(N133="sníž. přenesená",J133,0)</f>
        <v>0</v>
      </c>
      <c r="BI133" s="240">
        <f>IF(N133="nulová",J133,0)</f>
        <v>0</v>
      </c>
      <c r="BJ133" s="17" t="s">
        <v>83</v>
      </c>
      <c r="BK133" s="240">
        <f>ROUND(I133*H133,2)</f>
        <v>0</v>
      </c>
      <c r="BL133" s="17" t="s">
        <v>356</v>
      </c>
      <c r="BM133" s="239" t="s">
        <v>85</v>
      </c>
    </row>
    <row r="134" s="2" customFormat="1" ht="16.5" customHeight="1">
      <c r="A134" s="38"/>
      <c r="B134" s="39"/>
      <c r="C134" s="228" t="s">
        <v>85</v>
      </c>
      <c r="D134" s="228" t="s">
        <v>351</v>
      </c>
      <c r="E134" s="229" t="s">
        <v>2587</v>
      </c>
      <c r="F134" s="230" t="s">
        <v>2588</v>
      </c>
      <c r="G134" s="231" t="s">
        <v>1931</v>
      </c>
      <c r="H134" s="232">
        <v>1</v>
      </c>
      <c r="I134" s="233"/>
      <c r="J134" s="234">
        <f>ROUND(I134*H134,2)</f>
        <v>0</v>
      </c>
      <c r="K134" s="230" t="s">
        <v>1</v>
      </c>
      <c r="L134" s="44"/>
      <c r="M134" s="235" t="s">
        <v>1</v>
      </c>
      <c r="N134" s="236" t="s">
        <v>41</v>
      </c>
      <c r="O134" s="91"/>
      <c r="P134" s="237">
        <f>O134*H134</f>
        <v>0</v>
      </c>
      <c r="Q134" s="237">
        <v>1</v>
      </c>
      <c r="R134" s="237">
        <f>Q134*H134</f>
        <v>1</v>
      </c>
      <c r="S134" s="237">
        <v>0</v>
      </c>
      <c r="T134" s="238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39" t="s">
        <v>356</v>
      </c>
      <c r="AT134" s="239" t="s">
        <v>351</v>
      </c>
      <c r="AU134" s="239" t="s">
        <v>83</v>
      </c>
      <c r="AY134" s="17" t="s">
        <v>349</v>
      </c>
      <c r="BE134" s="240">
        <f>IF(N134="základní",J134,0)</f>
        <v>0</v>
      </c>
      <c r="BF134" s="240">
        <f>IF(N134="snížená",J134,0)</f>
        <v>0</v>
      </c>
      <c r="BG134" s="240">
        <f>IF(N134="zákl. přenesená",J134,0)</f>
        <v>0</v>
      </c>
      <c r="BH134" s="240">
        <f>IF(N134="sníž. přenesená",J134,0)</f>
        <v>0</v>
      </c>
      <c r="BI134" s="240">
        <f>IF(N134="nulová",J134,0)</f>
        <v>0</v>
      </c>
      <c r="BJ134" s="17" t="s">
        <v>83</v>
      </c>
      <c r="BK134" s="240">
        <f>ROUND(I134*H134,2)</f>
        <v>0</v>
      </c>
      <c r="BL134" s="17" t="s">
        <v>356</v>
      </c>
      <c r="BM134" s="239" t="s">
        <v>356</v>
      </c>
    </row>
    <row r="135" s="2" customFormat="1" ht="21.75" customHeight="1">
      <c r="A135" s="38"/>
      <c r="B135" s="39"/>
      <c r="C135" s="228" t="s">
        <v>115</v>
      </c>
      <c r="D135" s="228" t="s">
        <v>351</v>
      </c>
      <c r="E135" s="229" t="s">
        <v>2589</v>
      </c>
      <c r="F135" s="230" t="s">
        <v>2590</v>
      </c>
      <c r="G135" s="231" t="s">
        <v>1931</v>
      </c>
      <c r="H135" s="232">
        <v>2</v>
      </c>
      <c r="I135" s="233"/>
      <c r="J135" s="234">
        <f>ROUND(I135*H135,2)</f>
        <v>0</v>
      </c>
      <c r="K135" s="230" t="s">
        <v>1</v>
      </c>
      <c r="L135" s="44"/>
      <c r="M135" s="235" t="s">
        <v>1</v>
      </c>
      <c r="N135" s="236" t="s">
        <v>41</v>
      </c>
      <c r="O135" s="91"/>
      <c r="P135" s="237">
        <f>O135*H135</f>
        <v>0</v>
      </c>
      <c r="Q135" s="237">
        <v>10</v>
      </c>
      <c r="R135" s="237">
        <f>Q135*H135</f>
        <v>20</v>
      </c>
      <c r="S135" s="237">
        <v>0</v>
      </c>
      <c r="T135" s="238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39" t="s">
        <v>356</v>
      </c>
      <c r="AT135" s="239" t="s">
        <v>351</v>
      </c>
      <c r="AU135" s="239" t="s">
        <v>83</v>
      </c>
      <c r="AY135" s="17" t="s">
        <v>349</v>
      </c>
      <c r="BE135" s="240">
        <f>IF(N135="základní",J135,0)</f>
        <v>0</v>
      </c>
      <c r="BF135" s="240">
        <f>IF(N135="snížená",J135,0)</f>
        <v>0</v>
      </c>
      <c r="BG135" s="240">
        <f>IF(N135="zákl. přenesená",J135,0)</f>
        <v>0</v>
      </c>
      <c r="BH135" s="240">
        <f>IF(N135="sníž. přenesená",J135,0)</f>
        <v>0</v>
      </c>
      <c r="BI135" s="240">
        <f>IF(N135="nulová",J135,0)</f>
        <v>0</v>
      </c>
      <c r="BJ135" s="17" t="s">
        <v>83</v>
      </c>
      <c r="BK135" s="240">
        <f>ROUND(I135*H135,2)</f>
        <v>0</v>
      </c>
      <c r="BL135" s="17" t="s">
        <v>356</v>
      </c>
      <c r="BM135" s="239" t="s">
        <v>384</v>
      </c>
    </row>
    <row r="136" s="2" customFormat="1" ht="16.5" customHeight="1">
      <c r="A136" s="38"/>
      <c r="B136" s="39"/>
      <c r="C136" s="228" t="s">
        <v>356</v>
      </c>
      <c r="D136" s="228" t="s">
        <v>351</v>
      </c>
      <c r="E136" s="229" t="s">
        <v>2591</v>
      </c>
      <c r="F136" s="230" t="s">
        <v>2592</v>
      </c>
      <c r="G136" s="231" t="s">
        <v>1931</v>
      </c>
      <c r="H136" s="232">
        <v>2</v>
      </c>
      <c r="I136" s="233"/>
      <c r="J136" s="234">
        <f>ROUND(I136*H136,2)</f>
        <v>0</v>
      </c>
      <c r="K136" s="230" t="s">
        <v>1</v>
      </c>
      <c r="L136" s="44"/>
      <c r="M136" s="235" t="s">
        <v>1</v>
      </c>
      <c r="N136" s="236" t="s">
        <v>41</v>
      </c>
      <c r="O136" s="91"/>
      <c r="P136" s="237">
        <f>O136*H136</f>
        <v>0</v>
      </c>
      <c r="Q136" s="237">
        <v>3</v>
      </c>
      <c r="R136" s="237">
        <f>Q136*H136</f>
        <v>6</v>
      </c>
      <c r="S136" s="237">
        <v>0</v>
      </c>
      <c r="T136" s="238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39" t="s">
        <v>356</v>
      </c>
      <c r="AT136" s="239" t="s">
        <v>351</v>
      </c>
      <c r="AU136" s="239" t="s">
        <v>83</v>
      </c>
      <c r="AY136" s="17" t="s">
        <v>349</v>
      </c>
      <c r="BE136" s="240">
        <f>IF(N136="základní",J136,0)</f>
        <v>0</v>
      </c>
      <c r="BF136" s="240">
        <f>IF(N136="snížená",J136,0)</f>
        <v>0</v>
      </c>
      <c r="BG136" s="240">
        <f>IF(N136="zákl. přenesená",J136,0)</f>
        <v>0</v>
      </c>
      <c r="BH136" s="240">
        <f>IF(N136="sníž. přenesená",J136,0)</f>
        <v>0</v>
      </c>
      <c r="BI136" s="240">
        <f>IF(N136="nulová",J136,0)</f>
        <v>0</v>
      </c>
      <c r="BJ136" s="17" t="s">
        <v>83</v>
      </c>
      <c r="BK136" s="240">
        <f>ROUND(I136*H136,2)</f>
        <v>0</v>
      </c>
      <c r="BL136" s="17" t="s">
        <v>356</v>
      </c>
      <c r="BM136" s="239" t="s">
        <v>396</v>
      </c>
    </row>
    <row r="137" s="2" customFormat="1" ht="16.5" customHeight="1">
      <c r="A137" s="38"/>
      <c r="B137" s="39"/>
      <c r="C137" s="228" t="s">
        <v>378</v>
      </c>
      <c r="D137" s="228" t="s">
        <v>351</v>
      </c>
      <c r="E137" s="229" t="s">
        <v>2593</v>
      </c>
      <c r="F137" s="230" t="s">
        <v>2594</v>
      </c>
      <c r="G137" s="231" t="s">
        <v>1931</v>
      </c>
      <c r="H137" s="232">
        <v>16</v>
      </c>
      <c r="I137" s="233"/>
      <c r="J137" s="234">
        <f>ROUND(I137*H137,2)</f>
        <v>0</v>
      </c>
      <c r="K137" s="230" t="s">
        <v>1</v>
      </c>
      <c r="L137" s="44"/>
      <c r="M137" s="235" t="s">
        <v>1</v>
      </c>
      <c r="N137" s="236" t="s">
        <v>41</v>
      </c>
      <c r="O137" s="91"/>
      <c r="P137" s="237">
        <f>O137*H137</f>
        <v>0</v>
      </c>
      <c r="Q137" s="237">
        <v>1</v>
      </c>
      <c r="R137" s="237">
        <f>Q137*H137</f>
        <v>16</v>
      </c>
      <c r="S137" s="237">
        <v>0</v>
      </c>
      <c r="T137" s="238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39" t="s">
        <v>356</v>
      </c>
      <c r="AT137" s="239" t="s">
        <v>351</v>
      </c>
      <c r="AU137" s="239" t="s">
        <v>83</v>
      </c>
      <c r="AY137" s="17" t="s">
        <v>349</v>
      </c>
      <c r="BE137" s="240">
        <f>IF(N137="základní",J137,0)</f>
        <v>0</v>
      </c>
      <c r="BF137" s="240">
        <f>IF(N137="snížená",J137,0)</f>
        <v>0</v>
      </c>
      <c r="BG137" s="240">
        <f>IF(N137="zákl. přenesená",J137,0)</f>
        <v>0</v>
      </c>
      <c r="BH137" s="240">
        <f>IF(N137="sníž. přenesená",J137,0)</f>
        <v>0</v>
      </c>
      <c r="BI137" s="240">
        <f>IF(N137="nulová",J137,0)</f>
        <v>0</v>
      </c>
      <c r="BJ137" s="17" t="s">
        <v>83</v>
      </c>
      <c r="BK137" s="240">
        <f>ROUND(I137*H137,2)</f>
        <v>0</v>
      </c>
      <c r="BL137" s="17" t="s">
        <v>356</v>
      </c>
      <c r="BM137" s="239" t="s">
        <v>408</v>
      </c>
    </row>
    <row r="138" s="2" customFormat="1" ht="16.5" customHeight="1">
      <c r="A138" s="38"/>
      <c r="B138" s="39"/>
      <c r="C138" s="228" t="s">
        <v>384</v>
      </c>
      <c r="D138" s="228" t="s">
        <v>351</v>
      </c>
      <c r="E138" s="229" t="s">
        <v>2595</v>
      </c>
      <c r="F138" s="230" t="s">
        <v>2596</v>
      </c>
      <c r="G138" s="231" t="s">
        <v>1931</v>
      </c>
      <c r="H138" s="232">
        <v>2</v>
      </c>
      <c r="I138" s="233"/>
      <c r="J138" s="234">
        <f>ROUND(I138*H138,2)</f>
        <v>0</v>
      </c>
      <c r="K138" s="230" t="s">
        <v>1</v>
      </c>
      <c r="L138" s="44"/>
      <c r="M138" s="235" t="s">
        <v>1</v>
      </c>
      <c r="N138" s="236" t="s">
        <v>41</v>
      </c>
      <c r="O138" s="91"/>
      <c r="P138" s="237">
        <f>O138*H138</f>
        <v>0</v>
      </c>
      <c r="Q138" s="237">
        <v>2</v>
      </c>
      <c r="R138" s="237">
        <f>Q138*H138</f>
        <v>4</v>
      </c>
      <c r="S138" s="237">
        <v>0</v>
      </c>
      <c r="T138" s="238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39" t="s">
        <v>356</v>
      </c>
      <c r="AT138" s="239" t="s">
        <v>351</v>
      </c>
      <c r="AU138" s="239" t="s">
        <v>83</v>
      </c>
      <c r="AY138" s="17" t="s">
        <v>349</v>
      </c>
      <c r="BE138" s="240">
        <f>IF(N138="základní",J138,0)</f>
        <v>0</v>
      </c>
      <c r="BF138" s="240">
        <f>IF(N138="snížená",J138,0)</f>
        <v>0</v>
      </c>
      <c r="BG138" s="240">
        <f>IF(N138="zákl. přenesená",J138,0)</f>
        <v>0</v>
      </c>
      <c r="BH138" s="240">
        <f>IF(N138="sníž. přenesená",J138,0)</f>
        <v>0</v>
      </c>
      <c r="BI138" s="240">
        <f>IF(N138="nulová",J138,0)</f>
        <v>0</v>
      </c>
      <c r="BJ138" s="17" t="s">
        <v>83</v>
      </c>
      <c r="BK138" s="240">
        <f>ROUND(I138*H138,2)</f>
        <v>0</v>
      </c>
      <c r="BL138" s="17" t="s">
        <v>356</v>
      </c>
      <c r="BM138" s="239" t="s">
        <v>8</v>
      </c>
    </row>
    <row r="139" s="2" customFormat="1" ht="24.15" customHeight="1">
      <c r="A139" s="38"/>
      <c r="B139" s="39"/>
      <c r="C139" s="228" t="s">
        <v>390</v>
      </c>
      <c r="D139" s="228" t="s">
        <v>351</v>
      </c>
      <c r="E139" s="229" t="s">
        <v>2597</v>
      </c>
      <c r="F139" s="230" t="s">
        <v>2598</v>
      </c>
      <c r="G139" s="231" t="s">
        <v>1931</v>
      </c>
      <c r="H139" s="232">
        <v>1</v>
      </c>
      <c r="I139" s="233"/>
      <c r="J139" s="234">
        <f>ROUND(I139*H139,2)</f>
        <v>0</v>
      </c>
      <c r="K139" s="230" t="s">
        <v>1</v>
      </c>
      <c r="L139" s="44"/>
      <c r="M139" s="235" t="s">
        <v>1</v>
      </c>
      <c r="N139" s="236" t="s">
        <v>41</v>
      </c>
      <c r="O139" s="91"/>
      <c r="P139" s="237">
        <f>O139*H139</f>
        <v>0</v>
      </c>
      <c r="Q139" s="237">
        <v>50</v>
      </c>
      <c r="R139" s="237">
        <f>Q139*H139</f>
        <v>50</v>
      </c>
      <c r="S139" s="237">
        <v>0</v>
      </c>
      <c r="T139" s="238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39" t="s">
        <v>356</v>
      </c>
      <c r="AT139" s="239" t="s">
        <v>351</v>
      </c>
      <c r="AU139" s="239" t="s">
        <v>83</v>
      </c>
      <c r="AY139" s="17" t="s">
        <v>349</v>
      </c>
      <c r="BE139" s="240">
        <f>IF(N139="základní",J139,0)</f>
        <v>0</v>
      </c>
      <c r="BF139" s="240">
        <f>IF(N139="snížená",J139,0)</f>
        <v>0</v>
      </c>
      <c r="BG139" s="240">
        <f>IF(N139="zákl. přenesená",J139,0)</f>
        <v>0</v>
      </c>
      <c r="BH139" s="240">
        <f>IF(N139="sníž. přenesená",J139,0)</f>
        <v>0</v>
      </c>
      <c r="BI139" s="240">
        <f>IF(N139="nulová",J139,0)</f>
        <v>0</v>
      </c>
      <c r="BJ139" s="17" t="s">
        <v>83</v>
      </c>
      <c r="BK139" s="240">
        <f>ROUND(I139*H139,2)</f>
        <v>0</v>
      </c>
      <c r="BL139" s="17" t="s">
        <v>356</v>
      </c>
      <c r="BM139" s="239" t="s">
        <v>429</v>
      </c>
    </row>
    <row r="140" s="2" customFormat="1" ht="24.15" customHeight="1">
      <c r="A140" s="38"/>
      <c r="B140" s="39"/>
      <c r="C140" s="228" t="s">
        <v>396</v>
      </c>
      <c r="D140" s="228" t="s">
        <v>351</v>
      </c>
      <c r="E140" s="229" t="s">
        <v>2599</v>
      </c>
      <c r="F140" s="230" t="s">
        <v>2600</v>
      </c>
      <c r="G140" s="231" t="s">
        <v>1931</v>
      </c>
      <c r="H140" s="232">
        <v>2</v>
      </c>
      <c r="I140" s="233"/>
      <c r="J140" s="234">
        <f>ROUND(I140*H140,2)</f>
        <v>0</v>
      </c>
      <c r="K140" s="230" t="s">
        <v>1</v>
      </c>
      <c r="L140" s="44"/>
      <c r="M140" s="235" t="s">
        <v>1</v>
      </c>
      <c r="N140" s="236" t="s">
        <v>41</v>
      </c>
      <c r="O140" s="91"/>
      <c r="P140" s="237">
        <f>O140*H140</f>
        <v>0</v>
      </c>
      <c r="Q140" s="237">
        <v>150</v>
      </c>
      <c r="R140" s="237">
        <f>Q140*H140</f>
        <v>300</v>
      </c>
      <c r="S140" s="237">
        <v>0</v>
      </c>
      <c r="T140" s="238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39" t="s">
        <v>356</v>
      </c>
      <c r="AT140" s="239" t="s">
        <v>351</v>
      </c>
      <c r="AU140" s="239" t="s">
        <v>83</v>
      </c>
      <c r="AY140" s="17" t="s">
        <v>349</v>
      </c>
      <c r="BE140" s="240">
        <f>IF(N140="základní",J140,0)</f>
        <v>0</v>
      </c>
      <c r="BF140" s="240">
        <f>IF(N140="snížená",J140,0)</f>
        <v>0</v>
      </c>
      <c r="BG140" s="240">
        <f>IF(N140="zákl. přenesená",J140,0)</f>
        <v>0</v>
      </c>
      <c r="BH140" s="240">
        <f>IF(N140="sníž. přenesená",J140,0)</f>
        <v>0</v>
      </c>
      <c r="BI140" s="240">
        <f>IF(N140="nulová",J140,0)</f>
        <v>0</v>
      </c>
      <c r="BJ140" s="17" t="s">
        <v>83</v>
      </c>
      <c r="BK140" s="240">
        <f>ROUND(I140*H140,2)</f>
        <v>0</v>
      </c>
      <c r="BL140" s="17" t="s">
        <v>356</v>
      </c>
      <c r="BM140" s="239" t="s">
        <v>439</v>
      </c>
    </row>
    <row r="141" s="2" customFormat="1" ht="21.75" customHeight="1">
      <c r="A141" s="38"/>
      <c r="B141" s="39"/>
      <c r="C141" s="228" t="s">
        <v>233</v>
      </c>
      <c r="D141" s="228" t="s">
        <v>351</v>
      </c>
      <c r="E141" s="229" t="s">
        <v>2601</v>
      </c>
      <c r="F141" s="230" t="s">
        <v>2602</v>
      </c>
      <c r="G141" s="231" t="s">
        <v>1931</v>
      </c>
      <c r="H141" s="232">
        <v>2</v>
      </c>
      <c r="I141" s="233"/>
      <c r="J141" s="234">
        <f>ROUND(I141*H141,2)</f>
        <v>0</v>
      </c>
      <c r="K141" s="230" t="s">
        <v>1</v>
      </c>
      <c r="L141" s="44"/>
      <c r="M141" s="235" t="s">
        <v>1</v>
      </c>
      <c r="N141" s="236" t="s">
        <v>41</v>
      </c>
      <c r="O141" s="91"/>
      <c r="P141" s="237">
        <f>O141*H141</f>
        <v>0</v>
      </c>
      <c r="Q141" s="237">
        <v>5</v>
      </c>
      <c r="R141" s="237">
        <f>Q141*H141</f>
        <v>10</v>
      </c>
      <c r="S141" s="237">
        <v>0</v>
      </c>
      <c r="T141" s="238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39" t="s">
        <v>356</v>
      </c>
      <c r="AT141" s="239" t="s">
        <v>351</v>
      </c>
      <c r="AU141" s="239" t="s">
        <v>83</v>
      </c>
      <c r="AY141" s="17" t="s">
        <v>349</v>
      </c>
      <c r="BE141" s="240">
        <f>IF(N141="základní",J141,0)</f>
        <v>0</v>
      </c>
      <c r="BF141" s="240">
        <f>IF(N141="snížená",J141,0)</f>
        <v>0</v>
      </c>
      <c r="BG141" s="240">
        <f>IF(N141="zákl. přenesená",J141,0)</f>
        <v>0</v>
      </c>
      <c r="BH141" s="240">
        <f>IF(N141="sníž. přenesená",J141,0)</f>
        <v>0</v>
      </c>
      <c r="BI141" s="240">
        <f>IF(N141="nulová",J141,0)</f>
        <v>0</v>
      </c>
      <c r="BJ141" s="17" t="s">
        <v>83</v>
      </c>
      <c r="BK141" s="240">
        <f>ROUND(I141*H141,2)</f>
        <v>0</v>
      </c>
      <c r="BL141" s="17" t="s">
        <v>356</v>
      </c>
      <c r="BM141" s="239" t="s">
        <v>450</v>
      </c>
    </row>
    <row r="142" s="2" customFormat="1" ht="24.15" customHeight="1">
      <c r="A142" s="38"/>
      <c r="B142" s="39"/>
      <c r="C142" s="228" t="s">
        <v>408</v>
      </c>
      <c r="D142" s="228" t="s">
        <v>351</v>
      </c>
      <c r="E142" s="229" t="s">
        <v>2603</v>
      </c>
      <c r="F142" s="230" t="s">
        <v>2604</v>
      </c>
      <c r="G142" s="231" t="s">
        <v>1931</v>
      </c>
      <c r="H142" s="232">
        <v>4</v>
      </c>
      <c r="I142" s="233"/>
      <c r="J142" s="234">
        <f>ROUND(I142*H142,2)</f>
        <v>0</v>
      </c>
      <c r="K142" s="230" t="s">
        <v>1</v>
      </c>
      <c r="L142" s="44"/>
      <c r="M142" s="235" t="s">
        <v>1</v>
      </c>
      <c r="N142" s="236" t="s">
        <v>41</v>
      </c>
      <c r="O142" s="91"/>
      <c r="P142" s="237">
        <f>O142*H142</f>
        <v>0</v>
      </c>
      <c r="Q142" s="237">
        <v>2</v>
      </c>
      <c r="R142" s="237">
        <f>Q142*H142</f>
        <v>8</v>
      </c>
      <c r="S142" s="237">
        <v>0</v>
      </c>
      <c r="T142" s="238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39" t="s">
        <v>356</v>
      </c>
      <c r="AT142" s="239" t="s">
        <v>351</v>
      </c>
      <c r="AU142" s="239" t="s">
        <v>83</v>
      </c>
      <c r="AY142" s="17" t="s">
        <v>349</v>
      </c>
      <c r="BE142" s="240">
        <f>IF(N142="základní",J142,0)</f>
        <v>0</v>
      </c>
      <c r="BF142" s="240">
        <f>IF(N142="snížená",J142,0)</f>
        <v>0</v>
      </c>
      <c r="BG142" s="240">
        <f>IF(N142="zákl. přenesená",J142,0)</f>
        <v>0</v>
      </c>
      <c r="BH142" s="240">
        <f>IF(N142="sníž. přenesená",J142,0)</f>
        <v>0</v>
      </c>
      <c r="BI142" s="240">
        <f>IF(N142="nulová",J142,0)</f>
        <v>0</v>
      </c>
      <c r="BJ142" s="17" t="s">
        <v>83</v>
      </c>
      <c r="BK142" s="240">
        <f>ROUND(I142*H142,2)</f>
        <v>0</v>
      </c>
      <c r="BL142" s="17" t="s">
        <v>356</v>
      </c>
      <c r="BM142" s="239" t="s">
        <v>462</v>
      </c>
    </row>
    <row r="143" s="2" customFormat="1" ht="24.15" customHeight="1">
      <c r="A143" s="38"/>
      <c r="B143" s="39"/>
      <c r="C143" s="228" t="s">
        <v>150</v>
      </c>
      <c r="D143" s="228" t="s">
        <v>351</v>
      </c>
      <c r="E143" s="229" t="s">
        <v>2605</v>
      </c>
      <c r="F143" s="230" t="s">
        <v>2606</v>
      </c>
      <c r="G143" s="231" t="s">
        <v>1931</v>
      </c>
      <c r="H143" s="232">
        <v>1</v>
      </c>
      <c r="I143" s="233"/>
      <c r="J143" s="234">
        <f>ROUND(I143*H143,2)</f>
        <v>0</v>
      </c>
      <c r="K143" s="230" t="s">
        <v>1</v>
      </c>
      <c r="L143" s="44"/>
      <c r="M143" s="235" t="s">
        <v>1</v>
      </c>
      <c r="N143" s="236" t="s">
        <v>41</v>
      </c>
      <c r="O143" s="91"/>
      <c r="P143" s="237">
        <f>O143*H143</f>
        <v>0</v>
      </c>
      <c r="Q143" s="237">
        <v>20</v>
      </c>
      <c r="R143" s="237">
        <f>Q143*H143</f>
        <v>20</v>
      </c>
      <c r="S143" s="237">
        <v>0</v>
      </c>
      <c r="T143" s="238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39" t="s">
        <v>356</v>
      </c>
      <c r="AT143" s="239" t="s">
        <v>351</v>
      </c>
      <c r="AU143" s="239" t="s">
        <v>83</v>
      </c>
      <c r="AY143" s="17" t="s">
        <v>349</v>
      </c>
      <c r="BE143" s="240">
        <f>IF(N143="základní",J143,0)</f>
        <v>0</v>
      </c>
      <c r="BF143" s="240">
        <f>IF(N143="snížená",J143,0)</f>
        <v>0</v>
      </c>
      <c r="BG143" s="240">
        <f>IF(N143="zákl. přenesená",J143,0)</f>
        <v>0</v>
      </c>
      <c r="BH143" s="240">
        <f>IF(N143="sníž. přenesená",J143,0)</f>
        <v>0</v>
      </c>
      <c r="BI143" s="240">
        <f>IF(N143="nulová",J143,0)</f>
        <v>0</v>
      </c>
      <c r="BJ143" s="17" t="s">
        <v>83</v>
      </c>
      <c r="BK143" s="240">
        <f>ROUND(I143*H143,2)</f>
        <v>0</v>
      </c>
      <c r="BL143" s="17" t="s">
        <v>356</v>
      </c>
      <c r="BM143" s="239" t="s">
        <v>474</v>
      </c>
    </row>
    <row r="144" s="2" customFormat="1" ht="24.15" customHeight="1">
      <c r="A144" s="38"/>
      <c r="B144" s="39"/>
      <c r="C144" s="228" t="s">
        <v>8</v>
      </c>
      <c r="D144" s="228" t="s">
        <v>351</v>
      </c>
      <c r="E144" s="229" t="s">
        <v>2607</v>
      </c>
      <c r="F144" s="230" t="s">
        <v>2608</v>
      </c>
      <c r="G144" s="231" t="s">
        <v>1931</v>
      </c>
      <c r="H144" s="232">
        <v>1</v>
      </c>
      <c r="I144" s="233"/>
      <c r="J144" s="234">
        <f>ROUND(I144*H144,2)</f>
        <v>0</v>
      </c>
      <c r="K144" s="230" t="s">
        <v>1</v>
      </c>
      <c r="L144" s="44"/>
      <c r="M144" s="235" t="s">
        <v>1</v>
      </c>
      <c r="N144" s="236" t="s">
        <v>41</v>
      </c>
      <c r="O144" s="91"/>
      <c r="P144" s="237">
        <f>O144*H144</f>
        <v>0</v>
      </c>
      <c r="Q144" s="237">
        <v>5</v>
      </c>
      <c r="R144" s="237">
        <f>Q144*H144</f>
        <v>5</v>
      </c>
      <c r="S144" s="237">
        <v>0</v>
      </c>
      <c r="T144" s="238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39" t="s">
        <v>356</v>
      </c>
      <c r="AT144" s="239" t="s">
        <v>351</v>
      </c>
      <c r="AU144" s="239" t="s">
        <v>83</v>
      </c>
      <c r="AY144" s="17" t="s">
        <v>349</v>
      </c>
      <c r="BE144" s="240">
        <f>IF(N144="základní",J144,0)</f>
        <v>0</v>
      </c>
      <c r="BF144" s="240">
        <f>IF(N144="snížená",J144,0)</f>
        <v>0</v>
      </c>
      <c r="BG144" s="240">
        <f>IF(N144="zákl. přenesená",J144,0)</f>
        <v>0</v>
      </c>
      <c r="BH144" s="240">
        <f>IF(N144="sníž. přenesená",J144,0)</f>
        <v>0</v>
      </c>
      <c r="BI144" s="240">
        <f>IF(N144="nulová",J144,0)</f>
        <v>0</v>
      </c>
      <c r="BJ144" s="17" t="s">
        <v>83</v>
      </c>
      <c r="BK144" s="240">
        <f>ROUND(I144*H144,2)</f>
        <v>0</v>
      </c>
      <c r="BL144" s="17" t="s">
        <v>356</v>
      </c>
      <c r="BM144" s="239" t="s">
        <v>487</v>
      </c>
    </row>
    <row r="145" s="2" customFormat="1" ht="44.25" customHeight="1">
      <c r="A145" s="38"/>
      <c r="B145" s="39"/>
      <c r="C145" s="228" t="s">
        <v>194</v>
      </c>
      <c r="D145" s="228" t="s">
        <v>351</v>
      </c>
      <c r="E145" s="229" t="s">
        <v>2609</v>
      </c>
      <c r="F145" s="230" t="s">
        <v>2610</v>
      </c>
      <c r="G145" s="231" t="s">
        <v>1931</v>
      </c>
      <c r="H145" s="232">
        <v>1</v>
      </c>
      <c r="I145" s="233"/>
      <c r="J145" s="234">
        <f>ROUND(I145*H145,2)</f>
        <v>0</v>
      </c>
      <c r="K145" s="230" t="s">
        <v>1</v>
      </c>
      <c r="L145" s="44"/>
      <c r="M145" s="235" t="s">
        <v>1</v>
      </c>
      <c r="N145" s="236" t="s">
        <v>41</v>
      </c>
      <c r="O145" s="91"/>
      <c r="P145" s="237">
        <f>O145*H145</f>
        <v>0</v>
      </c>
      <c r="Q145" s="237">
        <v>10</v>
      </c>
      <c r="R145" s="237">
        <f>Q145*H145</f>
        <v>10</v>
      </c>
      <c r="S145" s="237">
        <v>0</v>
      </c>
      <c r="T145" s="238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39" t="s">
        <v>356</v>
      </c>
      <c r="AT145" s="239" t="s">
        <v>351</v>
      </c>
      <c r="AU145" s="239" t="s">
        <v>83</v>
      </c>
      <c r="AY145" s="17" t="s">
        <v>349</v>
      </c>
      <c r="BE145" s="240">
        <f>IF(N145="základní",J145,0)</f>
        <v>0</v>
      </c>
      <c r="BF145" s="240">
        <f>IF(N145="snížená",J145,0)</f>
        <v>0</v>
      </c>
      <c r="BG145" s="240">
        <f>IF(N145="zákl. přenesená",J145,0)</f>
        <v>0</v>
      </c>
      <c r="BH145" s="240">
        <f>IF(N145="sníž. přenesená",J145,0)</f>
        <v>0</v>
      </c>
      <c r="BI145" s="240">
        <f>IF(N145="nulová",J145,0)</f>
        <v>0</v>
      </c>
      <c r="BJ145" s="17" t="s">
        <v>83</v>
      </c>
      <c r="BK145" s="240">
        <f>ROUND(I145*H145,2)</f>
        <v>0</v>
      </c>
      <c r="BL145" s="17" t="s">
        <v>356</v>
      </c>
      <c r="BM145" s="239" t="s">
        <v>499</v>
      </c>
    </row>
    <row r="146" s="2" customFormat="1" ht="16.5" customHeight="1">
      <c r="A146" s="38"/>
      <c r="B146" s="39"/>
      <c r="C146" s="228" t="s">
        <v>429</v>
      </c>
      <c r="D146" s="228" t="s">
        <v>351</v>
      </c>
      <c r="E146" s="229" t="s">
        <v>2611</v>
      </c>
      <c r="F146" s="230" t="s">
        <v>2612</v>
      </c>
      <c r="G146" s="231" t="s">
        <v>1931</v>
      </c>
      <c r="H146" s="232">
        <v>1</v>
      </c>
      <c r="I146" s="233"/>
      <c r="J146" s="234">
        <f>ROUND(I146*H146,2)</f>
        <v>0</v>
      </c>
      <c r="K146" s="230" t="s">
        <v>1</v>
      </c>
      <c r="L146" s="44"/>
      <c r="M146" s="235" t="s">
        <v>1</v>
      </c>
      <c r="N146" s="236" t="s">
        <v>41</v>
      </c>
      <c r="O146" s="91"/>
      <c r="P146" s="237">
        <f>O146*H146</f>
        <v>0</v>
      </c>
      <c r="Q146" s="237">
        <v>10</v>
      </c>
      <c r="R146" s="237">
        <f>Q146*H146</f>
        <v>10</v>
      </c>
      <c r="S146" s="237">
        <v>0</v>
      </c>
      <c r="T146" s="238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39" t="s">
        <v>356</v>
      </c>
      <c r="AT146" s="239" t="s">
        <v>351</v>
      </c>
      <c r="AU146" s="239" t="s">
        <v>83</v>
      </c>
      <c r="AY146" s="17" t="s">
        <v>349</v>
      </c>
      <c r="BE146" s="240">
        <f>IF(N146="základní",J146,0)</f>
        <v>0</v>
      </c>
      <c r="BF146" s="240">
        <f>IF(N146="snížená",J146,0)</f>
        <v>0</v>
      </c>
      <c r="BG146" s="240">
        <f>IF(N146="zákl. přenesená",J146,0)</f>
        <v>0</v>
      </c>
      <c r="BH146" s="240">
        <f>IF(N146="sníž. přenesená",J146,0)</f>
        <v>0</v>
      </c>
      <c r="BI146" s="240">
        <f>IF(N146="nulová",J146,0)</f>
        <v>0</v>
      </c>
      <c r="BJ146" s="17" t="s">
        <v>83</v>
      </c>
      <c r="BK146" s="240">
        <f>ROUND(I146*H146,2)</f>
        <v>0</v>
      </c>
      <c r="BL146" s="17" t="s">
        <v>356</v>
      </c>
      <c r="BM146" s="239" t="s">
        <v>508</v>
      </c>
    </row>
    <row r="147" s="2" customFormat="1" ht="21.75" customHeight="1">
      <c r="A147" s="38"/>
      <c r="B147" s="39"/>
      <c r="C147" s="228" t="s">
        <v>434</v>
      </c>
      <c r="D147" s="228" t="s">
        <v>351</v>
      </c>
      <c r="E147" s="229" t="s">
        <v>2613</v>
      </c>
      <c r="F147" s="230" t="s">
        <v>2614</v>
      </c>
      <c r="G147" s="231" t="s">
        <v>1931</v>
      </c>
      <c r="H147" s="232">
        <v>2</v>
      </c>
      <c r="I147" s="233"/>
      <c r="J147" s="234">
        <f>ROUND(I147*H147,2)</f>
        <v>0</v>
      </c>
      <c r="K147" s="230" t="s">
        <v>1</v>
      </c>
      <c r="L147" s="44"/>
      <c r="M147" s="235" t="s">
        <v>1</v>
      </c>
      <c r="N147" s="236" t="s">
        <v>41</v>
      </c>
      <c r="O147" s="91"/>
      <c r="P147" s="237">
        <f>O147*H147</f>
        <v>0</v>
      </c>
      <c r="Q147" s="237">
        <v>5</v>
      </c>
      <c r="R147" s="237">
        <f>Q147*H147</f>
        <v>10</v>
      </c>
      <c r="S147" s="237">
        <v>0</v>
      </c>
      <c r="T147" s="238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239" t="s">
        <v>356</v>
      </c>
      <c r="AT147" s="239" t="s">
        <v>351</v>
      </c>
      <c r="AU147" s="239" t="s">
        <v>83</v>
      </c>
      <c r="AY147" s="17" t="s">
        <v>349</v>
      </c>
      <c r="BE147" s="240">
        <f>IF(N147="základní",J147,0)</f>
        <v>0</v>
      </c>
      <c r="BF147" s="240">
        <f>IF(N147="snížená",J147,0)</f>
        <v>0</v>
      </c>
      <c r="BG147" s="240">
        <f>IF(N147="zákl. přenesená",J147,0)</f>
        <v>0</v>
      </c>
      <c r="BH147" s="240">
        <f>IF(N147="sníž. přenesená",J147,0)</f>
        <v>0</v>
      </c>
      <c r="BI147" s="240">
        <f>IF(N147="nulová",J147,0)</f>
        <v>0</v>
      </c>
      <c r="BJ147" s="17" t="s">
        <v>83</v>
      </c>
      <c r="BK147" s="240">
        <f>ROUND(I147*H147,2)</f>
        <v>0</v>
      </c>
      <c r="BL147" s="17" t="s">
        <v>356</v>
      </c>
      <c r="BM147" s="239" t="s">
        <v>517</v>
      </c>
    </row>
    <row r="148" s="12" customFormat="1" ht="25.92" customHeight="1">
      <c r="A148" s="12"/>
      <c r="B148" s="212"/>
      <c r="C148" s="213"/>
      <c r="D148" s="214" t="s">
        <v>75</v>
      </c>
      <c r="E148" s="215" t="s">
        <v>2035</v>
      </c>
      <c r="F148" s="215" t="s">
        <v>2615</v>
      </c>
      <c r="G148" s="213"/>
      <c r="H148" s="213"/>
      <c r="I148" s="216"/>
      <c r="J148" s="217">
        <f>BK148</f>
        <v>0</v>
      </c>
      <c r="K148" s="213"/>
      <c r="L148" s="218"/>
      <c r="M148" s="219"/>
      <c r="N148" s="220"/>
      <c r="O148" s="220"/>
      <c r="P148" s="221">
        <f>SUM(P149:P154)</f>
        <v>0</v>
      </c>
      <c r="Q148" s="220"/>
      <c r="R148" s="221">
        <f>SUM(R149:R154)</f>
        <v>162.5</v>
      </c>
      <c r="S148" s="220"/>
      <c r="T148" s="222">
        <f>SUM(T149:T154)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23" t="s">
        <v>83</v>
      </c>
      <c r="AT148" s="224" t="s">
        <v>75</v>
      </c>
      <c r="AU148" s="224" t="s">
        <v>76</v>
      </c>
      <c r="AY148" s="223" t="s">
        <v>349</v>
      </c>
      <c r="BK148" s="225">
        <f>SUM(BK149:BK154)</f>
        <v>0</v>
      </c>
    </row>
    <row r="149" s="2" customFormat="1" ht="16.5" customHeight="1">
      <c r="A149" s="38"/>
      <c r="B149" s="39"/>
      <c r="C149" s="228" t="s">
        <v>439</v>
      </c>
      <c r="D149" s="228" t="s">
        <v>351</v>
      </c>
      <c r="E149" s="229" t="s">
        <v>2616</v>
      </c>
      <c r="F149" s="230" t="s">
        <v>2617</v>
      </c>
      <c r="G149" s="231" t="s">
        <v>1931</v>
      </c>
      <c r="H149" s="232">
        <v>1</v>
      </c>
      <c r="I149" s="233"/>
      <c r="J149" s="234">
        <f>ROUND(I149*H149,2)</f>
        <v>0</v>
      </c>
      <c r="K149" s="230" t="s">
        <v>1</v>
      </c>
      <c r="L149" s="44"/>
      <c r="M149" s="235" t="s">
        <v>1</v>
      </c>
      <c r="N149" s="236" t="s">
        <v>41</v>
      </c>
      <c r="O149" s="91"/>
      <c r="P149" s="237">
        <f>O149*H149</f>
        <v>0</v>
      </c>
      <c r="Q149" s="237">
        <v>10</v>
      </c>
      <c r="R149" s="237">
        <f>Q149*H149</f>
        <v>10</v>
      </c>
      <c r="S149" s="237">
        <v>0</v>
      </c>
      <c r="T149" s="238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39" t="s">
        <v>356</v>
      </c>
      <c r="AT149" s="239" t="s">
        <v>351</v>
      </c>
      <c r="AU149" s="239" t="s">
        <v>83</v>
      </c>
      <c r="AY149" s="17" t="s">
        <v>349</v>
      </c>
      <c r="BE149" s="240">
        <f>IF(N149="základní",J149,0)</f>
        <v>0</v>
      </c>
      <c r="BF149" s="240">
        <f>IF(N149="snížená",J149,0)</f>
        <v>0</v>
      </c>
      <c r="BG149" s="240">
        <f>IF(N149="zákl. přenesená",J149,0)</f>
        <v>0</v>
      </c>
      <c r="BH149" s="240">
        <f>IF(N149="sníž. přenesená",J149,0)</f>
        <v>0</v>
      </c>
      <c r="BI149" s="240">
        <f>IF(N149="nulová",J149,0)</f>
        <v>0</v>
      </c>
      <c r="BJ149" s="17" t="s">
        <v>83</v>
      </c>
      <c r="BK149" s="240">
        <f>ROUND(I149*H149,2)</f>
        <v>0</v>
      </c>
      <c r="BL149" s="17" t="s">
        <v>356</v>
      </c>
      <c r="BM149" s="239" t="s">
        <v>525</v>
      </c>
    </row>
    <row r="150" s="2" customFormat="1" ht="16.5" customHeight="1">
      <c r="A150" s="38"/>
      <c r="B150" s="39"/>
      <c r="C150" s="228" t="s">
        <v>159</v>
      </c>
      <c r="D150" s="228" t="s">
        <v>351</v>
      </c>
      <c r="E150" s="229" t="s">
        <v>2618</v>
      </c>
      <c r="F150" s="230" t="s">
        <v>2619</v>
      </c>
      <c r="G150" s="231" t="s">
        <v>1931</v>
      </c>
      <c r="H150" s="232">
        <v>6</v>
      </c>
      <c r="I150" s="233"/>
      <c r="J150" s="234">
        <f>ROUND(I150*H150,2)</f>
        <v>0</v>
      </c>
      <c r="K150" s="230" t="s">
        <v>1</v>
      </c>
      <c r="L150" s="44"/>
      <c r="M150" s="235" t="s">
        <v>1</v>
      </c>
      <c r="N150" s="236" t="s">
        <v>41</v>
      </c>
      <c r="O150" s="91"/>
      <c r="P150" s="237">
        <f>O150*H150</f>
        <v>0</v>
      </c>
      <c r="Q150" s="237">
        <v>20</v>
      </c>
      <c r="R150" s="237">
        <f>Q150*H150</f>
        <v>120</v>
      </c>
      <c r="S150" s="237">
        <v>0</v>
      </c>
      <c r="T150" s="238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239" t="s">
        <v>356</v>
      </c>
      <c r="AT150" s="239" t="s">
        <v>351</v>
      </c>
      <c r="AU150" s="239" t="s">
        <v>83</v>
      </c>
      <c r="AY150" s="17" t="s">
        <v>349</v>
      </c>
      <c r="BE150" s="240">
        <f>IF(N150="základní",J150,0)</f>
        <v>0</v>
      </c>
      <c r="BF150" s="240">
        <f>IF(N150="snížená",J150,0)</f>
        <v>0</v>
      </c>
      <c r="BG150" s="240">
        <f>IF(N150="zákl. přenesená",J150,0)</f>
        <v>0</v>
      </c>
      <c r="BH150" s="240">
        <f>IF(N150="sníž. přenesená",J150,0)</f>
        <v>0</v>
      </c>
      <c r="BI150" s="240">
        <f>IF(N150="nulová",J150,0)</f>
        <v>0</v>
      </c>
      <c r="BJ150" s="17" t="s">
        <v>83</v>
      </c>
      <c r="BK150" s="240">
        <f>ROUND(I150*H150,2)</f>
        <v>0</v>
      </c>
      <c r="BL150" s="17" t="s">
        <v>356</v>
      </c>
      <c r="BM150" s="239" t="s">
        <v>536</v>
      </c>
    </row>
    <row r="151" s="2" customFormat="1" ht="16.5" customHeight="1">
      <c r="A151" s="38"/>
      <c r="B151" s="39"/>
      <c r="C151" s="228" t="s">
        <v>450</v>
      </c>
      <c r="D151" s="228" t="s">
        <v>351</v>
      </c>
      <c r="E151" s="229" t="s">
        <v>2620</v>
      </c>
      <c r="F151" s="230" t="s">
        <v>2621</v>
      </c>
      <c r="G151" s="231" t="s">
        <v>1931</v>
      </c>
      <c r="H151" s="232">
        <v>7</v>
      </c>
      <c r="I151" s="233"/>
      <c r="J151" s="234">
        <f>ROUND(I151*H151,2)</f>
        <v>0</v>
      </c>
      <c r="K151" s="230" t="s">
        <v>1</v>
      </c>
      <c r="L151" s="44"/>
      <c r="M151" s="235" t="s">
        <v>1</v>
      </c>
      <c r="N151" s="236" t="s">
        <v>41</v>
      </c>
      <c r="O151" s="91"/>
      <c r="P151" s="237">
        <f>O151*H151</f>
        <v>0</v>
      </c>
      <c r="Q151" s="237">
        <v>1</v>
      </c>
      <c r="R151" s="237">
        <f>Q151*H151</f>
        <v>7</v>
      </c>
      <c r="S151" s="237">
        <v>0</v>
      </c>
      <c r="T151" s="238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39" t="s">
        <v>356</v>
      </c>
      <c r="AT151" s="239" t="s">
        <v>351</v>
      </c>
      <c r="AU151" s="239" t="s">
        <v>83</v>
      </c>
      <c r="AY151" s="17" t="s">
        <v>349</v>
      </c>
      <c r="BE151" s="240">
        <f>IF(N151="základní",J151,0)</f>
        <v>0</v>
      </c>
      <c r="BF151" s="240">
        <f>IF(N151="snížená",J151,0)</f>
        <v>0</v>
      </c>
      <c r="BG151" s="240">
        <f>IF(N151="zákl. přenesená",J151,0)</f>
        <v>0</v>
      </c>
      <c r="BH151" s="240">
        <f>IF(N151="sníž. přenesená",J151,0)</f>
        <v>0</v>
      </c>
      <c r="BI151" s="240">
        <f>IF(N151="nulová",J151,0)</f>
        <v>0</v>
      </c>
      <c r="BJ151" s="17" t="s">
        <v>83</v>
      </c>
      <c r="BK151" s="240">
        <f>ROUND(I151*H151,2)</f>
        <v>0</v>
      </c>
      <c r="BL151" s="17" t="s">
        <v>356</v>
      </c>
      <c r="BM151" s="239" t="s">
        <v>548</v>
      </c>
    </row>
    <row r="152" s="2" customFormat="1" ht="16.5" customHeight="1">
      <c r="A152" s="38"/>
      <c r="B152" s="39"/>
      <c r="C152" s="228" t="s">
        <v>153</v>
      </c>
      <c r="D152" s="228" t="s">
        <v>351</v>
      </c>
      <c r="E152" s="229" t="s">
        <v>2622</v>
      </c>
      <c r="F152" s="230" t="s">
        <v>2623</v>
      </c>
      <c r="G152" s="231" t="s">
        <v>1931</v>
      </c>
      <c r="H152" s="232">
        <v>2</v>
      </c>
      <c r="I152" s="233"/>
      <c r="J152" s="234">
        <f>ROUND(I152*H152,2)</f>
        <v>0</v>
      </c>
      <c r="K152" s="230" t="s">
        <v>1</v>
      </c>
      <c r="L152" s="44"/>
      <c r="M152" s="235" t="s">
        <v>1</v>
      </c>
      <c r="N152" s="236" t="s">
        <v>41</v>
      </c>
      <c r="O152" s="91"/>
      <c r="P152" s="237">
        <f>O152*H152</f>
        <v>0</v>
      </c>
      <c r="Q152" s="237">
        <v>1</v>
      </c>
      <c r="R152" s="237">
        <f>Q152*H152</f>
        <v>2</v>
      </c>
      <c r="S152" s="237">
        <v>0</v>
      </c>
      <c r="T152" s="238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39" t="s">
        <v>356</v>
      </c>
      <c r="AT152" s="239" t="s">
        <v>351</v>
      </c>
      <c r="AU152" s="239" t="s">
        <v>83</v>
      </c>
      <c r="AY152" s="17" t="s">
        <v>349</v>
      </c>
      <c r="BE152" s="240">
        <f>IF(N152="základní",J152,0)</f>
        <v>0</v>
      </c>
      <c r="BF152" s="240">
        <f>IF(N152="snížená",J152,0)</f>
        <v>0</v>
      </c>
      <c r="BG152" s="240">
        <f>IF(N152="zákl. přenesená",J152,0)</f>
        <v>0</v>
      </c>
      <c r="BH152" s="240">
        <f>IF(N152="sníž. přenesená",J152,0)</f>
        <v>0</v>
      </c>
      <c r="BI152" s="240">
        <f>IF(N152="nulová",J152,0)</f>
        <v>0</v>
      </c>
      <c r="BJ152" s="17" t="s">
        <v>83</v>
      </c>
      <c r="BK152" s="240">
        <f>ROUND(I152*H152,2)</f>
        <v>0</v>
      </c>
      <c r="BL152" s="17" t="s">
        <v>356</v>
      </c>
      <c r="BM152" s="239" t="s">
        <v>558</v>
      </c>
    </row>
    <row r="153" s="2" customFormat="1" ht="16.5" customHeight="1">
      <c r="A153" s="38"/>
      <c r="B153" s="39"/>
      <c r="C153" s="228" t="s">
        <v>462</v>
      </c>
      <c r="D153" s="228" t="s">
        <v>351</v>
      </c>
      <c r="E153" s="229" t="s">
        <v>2624</v>
      </c>
      <c r="F153" s="230" t="s">
        <v>2625</v>
      </c>
      <c r="G153" s="231" t="s">
        <v>1931</v>
      </c>
      <c r="H153" s="232">
        <v>7</v>
      </c>
      <c r="I153" s="233"/>
      <c r="J153" s="234">
        <f>ROUND(I153*H153,2)</f>
        <v>0</v>
      </c>
      <c r="K153" s="230" t="s">
        <v>1</v>
      </c>
      <c r="L153" s="44"/>
      <c r="M153" s="235" t="s">
        <v>1</v>
      </c>
      <c r="N153" s="236" t="s">
        <v>41</v>
      </c>
      <c r="O153" s="91"/>
      <c r="P153" s="237">
        <f>O153*H153</f>
        <v>0</v>
      </c>
      <c r="Q153" s="237">
        <v>0.5</v>
      </c>
      <c r="R153" s="237">
        <f>Q153*H153</f>
        <v>3.5</v>
      </c>
      <c r="S153" s="237">
        <v>0</v>
      </c>
      <c r="T153" s="238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239" t="s">
        <v>356</v>
      </c>
      <c r="AT153" s="239" t="s">
        <v>351</v>
      </c>
      <c r="AU153" s="239" t="s">
        <v>83</v>
      </c>
      <c r="AY153" s="17" t="s">
        <v>349</v>
      </c>
      <c r="BE153" s="240">
        <f>IF(N153="základní",J153,0)</f>
        <v>0</v>
      </c>
      <c r="BF153" s="240">
        <f>IF(N153="snížená",J153,0)</f>
        <v>0</v>
      </c>
      <c r="BG153" s="240">
        <f>IF(N153="zákl. přenesená",J153,0)</f>
        <v>0</v>
      </c>
      <c r="BH153" s="240">
        <f>IF(N153="sníž. přenesená",J153,0)</f>
        <v>0</v>
      </c>
      <c r="BI153" s="240">
        <f>IF(N153="nulová",J153,0)</f>
        <v>0</v>
      </c>
      <c r="BJ153" s="17" t="s">
        <v>83</v>
      </c>
      <c r="BK153" s="240">
        <f>ROUND(I153*H153,2)</f>
        <v>0</v>
      </c>
      <c r="BL153" s="17" t="s">
        <v>356</v>
      </c>
      <c r="BM153" s="239" t="s">
        <v>567</v>
      </c>
    </row>
    <row r="154" s="2" customFormat="1" ht="16.5" customHeight="1">
      <c r="A154" s="38"/>
      <c r="B154" s="39"/>
      <c r="C154" s="228" t="s">
        <v>7</v>
      </c>
      <c r="D154" s="228" t="s">
        <v>351</v>
      </c>
      <c r="E154" s="229" t="s">
        <v>2626</v>
      </c>
      <c r="F154" s="230" t="s">
        <v>2627</v>
      </c>
      <c r="G154" s="231" t="s">
        <v>1931</v>
      </c>
      <c r="H154" s="232">
        <v>2</v>
      </c>
      <c r="I154" s="233"/>
      <c r="J154" s="234">
        <f>ROUND(I154*H154,2)</f>
        <v>0</v>
      </c>
      <c r="K154" s="230" t="s">
        <v>1</v>
      </c>
      <c r="L154" s="44"/>
      <c r="M154" s="235" t="s">
        <v>1</v>
      </c>
      <c r="N154" s="236" t="s">
        <v>41</v>
      </c>
      <c r="O154" s="91"/>
      <c r="P154" s="237">
        <f>O154*H154</f>
        <v>0</v>
      </c>
      <c r="Q154" s="237">
        <v>10</v>
      </c>
      <c r="R154" s="237">
        <f>Q154*H154</f>
        <v>20</v>
      </c>
      <c r="S154" s="237">
        <v>0</v>
      </c>
      <c r="T154" s="238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39" t="s">
        <v>356</v>
      </c>
      <c r="AT154" s="239" t="s">
        <v>351</v>
      </c>
      <c r="AU154" s="239" t="s">
        <v>83</v>
      </c>
      <c r="AY154" s="17" t="s">
        <v>349</v>
      </c>
      <c r="BE154" s="240">
        <f>IF(N154="základní",J154,0)</f>
        <v>0</v>
      </c>
      <c r="BF154" s="240">
        <f>IF(N154="snížená",J154,0)</f>
        <v>0</v>
      </c>
      <c r="BG154" s="240">
        <f>IF(N154="zákl. přenesená",J154,0)</f>
        <v>0</v>
      </c>
      <c r="BH154" s="240">
        <f>IF(N154="sníž. přenesená",J154,0)</f>
        <v>0</v>
      </c>
      <c r="BI154" s="240">
        <f>IF(N154="nulová",J154,0)</f>
        <v>0</v>
      </c>
      <c r="BJ154" s="17" t="s">
        <v>83</v>
      </c>
      <c r="BK154" s="240">
        <f>ROUND(I154*H154,2)</f>
        <v>0</v>
      </c>
      <c r="BL154" s="17" t="s">
        <v>356</v>
      </c>
      <c r="BM154" s="239" t="s">
        <v>576</v>
      </c>
    </row>
    <row r="155" s="12" customFormat="1" ht="25.92" customHeight="1">
      <c r="A155" s="12"/>
      <c r="B155" s="212"/>
      <c r="C155" s="213"/>
      <c r="D155" s="214" t="s">
        <v>75</v>
      </c>
      <c r="E155" s="215" t="s">
        <v>2047</v>
      </c>
      <c r="F155" s="215" t="s">
        <v>2628</v>
      </c>
      <c r="G155" s="213"/>
      <c r="H155" s="213"/>
      <c r="I155" s="216"/>
      <c r="J155" s="217">
        <f>BK155</f>
        <v>0</v>
      </c>
      <c r="K155" s="213"/>
      <c r="L155" s="218"/>
      <c r="M155" s="219"/>
      <c r="N155" s="220"/>
      <c r="O155" s="220"/>
      <c r="P155" s="221">
        <f>SUM(P156:P160)</f>
        <v>0</v>
      </c>
      <c r="Q155" s="220"/>
      <c r="R155" s="221">
        <f>SUM(R156:R160)</f>
        <v>259</v>
      </c>
      <c r="S155" s="220"/>
      <c r="T155" s="222">
        <f>SUM(T156:T160)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23" t="s">
        <v>83</v>
      </c>
      <c r="AT155" s="224" t="s">
        <v>75</v>
      </c>
      <c r="AU155" s="224" t="s">
        <v>76</v>
      </c>
      <c r="AY155" s="223" t="s">
        <v>349</v>
      </c>
      <c r="BK155" s="225">
        <f>SUM(BK156:BK160)</f>
        <v>0</v>
      </c>
    </row>
    <row r="156" s="2" customFormat="1" ht="16.5" customHeight="1">
      <c r="A156" s="38"/>
      <c r="B156" s="39"/>
      <c r="C156" s="228" t="s">
        <v>474</v>
      </c>
      <c r="D156" s="228" t="s">
        <v>351</v>
      </c>
      <c r="E156" s="229" t="s">
        <v>2629</v>
      </c>
      <c r="F156" s="230" t="s">
        <v>2630</v>
      </c>
      <c r="G156" s="231" t="s">
        <v>1931</v>
      </c>
      <c r="H156" s="232">
        <v>1</v>
      </c>
      <c r="I156" s="233"/>
      <c r="J156" s="234">
        <f>ROUND(I156*H156,2)</f>
        <v>0</v>
      </c>
      <c r="K156" s="230" t="s">
        <v>1</v>
      </c>
      <c r="L156" s="44"/>
      <c r="M156" s="235" t="s">
        <v>1</v>
      </c>
      <c r="N156" s="236" t="s">
        <v>41</v>
      </c>
      <c r="O156" s="91"/>
      <c r="P156" s="237">
        <f>O156*H156</f>
        <v>0</v>
      </c>
      <c r="Q156" s="237">
        <v>28</v>
      </c>
      <c r="R156" s="237">
        <f>Q156*H156</f>
        <v>28</v>
      </c>
      <c r="S156" s="237">
        <v>0</v>
      </c>
      <c r="T156" s="238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239" t="s">
        <v>356</v>
      </c>
      <c r="AT156" s="239" t="s">
        <v>351</v>
      </c>
      <c r="AU156" s="239" t="s">
        <v>83</v>
      </c>
      <c r="AY156" s="17" t="s">
        <v>349</v>
      </c>
      <c r="BE156" s="240">
        <f>IF(N156="základní",J156,0)</f>
        <v>0</v>
      </c>
      <c r="BF156" s="240">
        <f>IF(N156="snížená",J156,0)</f>
        <v>0</v>
      </c>
      <c r="BG156" s="240">
        <f>IF(N156="zákl. přenesená",J156,0)</f>
        <v>0</v>
      </c>
      <c r="BH156" s="240">
        <f>IF(N156="sníž. přenesená",J156,0)</f>
        <v>0</v>
      </c>
      <c r="BI156" s="240">
        <f>IF(N156="nulová",J156,0)</f>
        <v>0</v>
      </c>
      <c r="BJ156" s="17" t="s">
        <v>83</v>
      </c>
      <c r="BK156" s="240">
        <f>ROUND(I156*H156,2)</f>
        <v>0</v>
      </c>
      <c r="BL156" s="17" t="s">
        <v>356</v>
      </c>
      <c r="BM156" s="239" t="s">
        <v>588</v>
      </c>
    </row>
    <row r="157" s="2" customFormat="1" ht="16.5" customHeight="1">
      <c r="A157" s="38"/>
      <c r="B157" s="39"/>
      <c r="C157" s="228" t="s">
        <v>482</v>
      </c>
      <c r="D157" s="228" t="s">
        <v>351</v>
      </c>
      <c r="E157" s="229" t="s">
        <v>2631</v>
      </c>
      <c r="F157" s="230" t="s">
        <v>2632</v>
      </c>
      <c r="G157" s="231" t="s">
        <v>1931</v>
      </c>
      <c r="H157" s="232">
        <v>5</v>
      </c>
      <c r="I157" s="233"/>
      <c r="J157" s="234">
        <f>ROUND(I157*H157,2)</f>
        <v>0</v>
      </c>
      <c r="K157" s="230" t="s">
        <v>1</v>
      </c>
      <c r="L157" s="44"/>
      <c r="M157" s="235" t="s">
        <v>1</v>
      </c>
      <c r="N157" s="236" t="s">
        <v>41</v>
      </c>
      <c r="O157" s="91"/>
      <c r="P157" s="237">
        <f>O157*H157</f>
        <v>0</v>
      </c>
      <c r="Q157" s="237">
        <v>35</v>
      </c>
      <c r="R157" s="237">
        <f>Q157*H157</f>
        <v>175</v>
      </c>
      <c r="S157" s="237">
        <v>0</v>
      </c>
      <c r="T157" s="238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39" t="s">
        <v>356</v>
      </c>
      <c r="AT157" s="239" t="s">
        <v>351</v>
      </c>
      <c r="AU157" s="239" t="s">
        <v>83</v>
      </c>
      <c r="AY157" s="17" t="s">
        <v>349</v>
      </c>
      <c r="BE157" s="240">
        <f>IF(N157="základní",J157,0)</f>
        <v>0</v>
      </c>
      <c r="BF157" s="240">
        <f>IF(N157="snížená",J157,0)</f>
        <v>0</v>
      </c>
      <c r="BG157" s="240">
        <f>IF(N157="zákl. přenesená",J157,0)</f>
        <v>0</v>
      </c>
      <c r="BH157" s="240">
        <f>IF(N157="sníž. přenesená",J157,0)</f>
        <v>0</v>
      </c>
      <c r="BI157" s="240">
        <f>IF(N157="nulová",J157,0)</f>
        <v>0</v>
      </c>
      <c r="BJ157" s="17" t="s">
        <v>83</v>
      </c>
      <c r="BK157" s="240">
        <f>ROUND(I157*H157,2)</f>
        <v>0</v>
      </c>
      <c r="BL157" s="17" t="s">
        <v>356</v>
      </c>
      <c r="BM157" s="239" t="s">
        <v>596</v>
      </c>
    </row>
    <row r="158" s="2" customFormat="1" ht="16.5" customHeight="1">
      <c r="A158" s="38"/>
      <c r="B158" s="39"/>
      <c r="C158" s="228" t="s">
        <v>487</v>
      </c>
      <c r="D158" s="228" t="s">
        <v>351</v>
      </c>
      <c r="E158" s="229" t="s">
        <v>2633</v>
      </c>
      <c r="F158" s="230" t="s">
        <v>2634</v>
      </c>
      <c r="G158" s="231" t="s">
        <v>1931</v>
      </c>
      <c r="H158" s="232">
        <v>1</v>
      </c>
      <c r="I158" s="233"/>
      <c r="J158" s="234">
        <f>ROUND(I158*H158,2)</f>
        <v>0</v>
      </c>
      <c r="K158" s="230" t="s">
        <v>1</v>
      </c>
      <c r="L158" s="44"/>
      <c r="M158" s="235" t="s">
        <v>1</v>
      </c>
      <c r="N158" s="236" t="s">
        <v>41</v>
      </c>
      <c r="O158" s="91"/>
      <c r="P158" s="237">
        <f>O158*H158</f>
        <v>0</v>
      </c>
      <c r="Q158" s="237">
        <v>42</v>
      </c>
      <c r="R158" s="237">
        <f>Q158*H158</f>
        <v>42</v>
      </c>
      <c r="S158" s="237">
        <v>0</v>
      </c>
      <c r="T158" s="238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39" t="s">
        <v>356</v>
      </c>
      <c r="AT158" s="239" t="s">
        <v>351</v>
      </c>
      <c r="AU158" s="239" t="s">
        <v>83</v>
      </c>
      <c r="AY158" s="17" t="s">
        <v>349</v>
      </c>
      <c r="BE158" s="240">
        <f>IF(N158="základní",J158,0)</f>
        <v>0</v>
      </c>
      <c r="BF158" s="240">
        <f>IF(N158="snížená",J158,0)</f>
        <v>0</v>
      </c>
      <c r="BG158" s="240">
        <f>IF(N158="zákl. přenesená",J158,0)</f>
        <v>0</v>
      </c>
      <c r="BH158" s="240">
        <f>IF(N158="sníž. přenesená",J158,0)</f>
        <v>0</v>
      </c>
      <c r="BI158" s="240">
        <f>IF(N158="nulová",J158,0)</f>
        <v>0</v>
      </c>
      <c r="BJ158" s="17" t="s">
        <v>83</v>
      </c>
      <c r="BK158" s="240">
        <f>ROUND(I158*H158,2)</f>
        <v>0</v>
      </c>
      <c r="BL158" s="17" t="s">
        <v>356</v>
      </c>
      <c r="BM158" s="239" t="s">
        <v>604</v>
      </c>
    </row>
    <row r="159" s="2" customFormat="1" ht="24.15" customHeight="1">
      <c r="A159" s="38"/>
      <c r="B159" s="39"/>
      <c r="C159" s="228" t="s">
        <v>493</v>
      </c>
      <c r="D159" s="228" t="s">
        <v>351</v>
      </c>
      <c r="E159" s="229" t="s">
        <v>2635</v>
      </c>
      <c r="F159" s="230" t="s">
        <v>2636</v>
      </c>
      <c r="G159" s="231" t="s">
        <v>1931</v>
      </c>
      <c r="H159" s="232">
        <v>7</v>
      </c>
      <c r="I159" s="233"/>
      <c r="J159" s="234">
        <f>ROUND(I159*H159,2)</f>
        <v>0</v>
      </c>
      <c r="K159" s="230" t="s">
        <v>1</v>
      </c>
      <c r="L159" s="44"/>
      <c r="M159" s="235" t="s">
        <v>1</v>
      </c>
      <c r="N159" s="236" t="s">
        <v>41</v>
      </c>
      <c r="O159" s="91"/>
      <c r="P159" s="237">
        <f>O159*H159</f>
        <v>0</v>
      </c>
      <c r="Q159" s="237">
        <v>1</v>
      </c>
      <c r="R159" s="237">
        <f>Q159*H159</f>
        <v>7</v>
      </c>
      <c r="S159" s="237">
        <v>0</v>
      </c>
      <c r="T159" s="238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239" t="s">
        <v>356</v>
      </c>
      <c r="AT159" s="239" t="s">
        <v>351</v>
      </c>
      <c r="AU159" s="239" t="s">
        <v>83</v>
      </c>
      <c r="AY159" s="17" t="s">
        <v>349</v>
      </c>
      <c r="BE159" s="240">
        <f>IF(N159="základní",J159,0)</f>
        <v>0</v>
      </c>
      <c r="BF159" s="240">
        <f>IF(N159="snížená",J159,0)</f>
        <v>0</v>
      </c>
      <c r="BG159" s="240">
        <f>IF(N159="zákl. přenesená",J159,0)</f>
        <v>0</v>
      </c>
      <c r="BH159" s="240">
        <f>IF(N159="sníž. přenesená",J159,0)</f>
        <v>0</v>
      </c>
      <c r="BI159" s="240">
        <f>IF(N159="nulová",J159,0)</f>
        <v>0</v>
      </c>
      <c r="BJ159" s="17" t="s">
        <v>83</v>
      </c>
      <c r="BK159" s="240">
        <f>ROUND(I159*H159,2)</f>
        <v>0</v>
      </c>
      <c r="BL159" s="17" t="s">
        <v>356</v>
      </c>
      <c r="BM159" s="239" t="s">
        <v>615</v>
      </c>
    </row>
    <row r="160" s="2" customFormat="1" ht="16.5" customHeight="1">
      <c r="A160" s="38"/>
      <c r="B160" s="39"/>
      <c r="C160" s="228" t="s">
        <v>499</v>
      </c>
      <c r="D160" s="228" t="s">
        <v>351</v>
      </c>
      <c r="E160" s="229" t="s">
        <v>2637</v>
      </c>
      <c r="F160" s="230" t="s">
        <v>2638</v>
      </c>
      <c r="G160" s="231" t="s">
        <v>1931</v>
      </c>
      <c r="H160" s="232">
        <v>7</v>
      </c>
      <c r="I160" s="233"/>
      <c r="J160" s="234">
        <f>ROUND(I160*H160,2)</f>
        <v>0</v>
      </c>
      <c r="K160" s="230" t="s">
        <v>1</v>
      </c>
      <c r="L160" s="44"/>
      <c r="M160" s="235" t="s">
        <v>1</v>
      </c>
      <c r="N160" s="236" t="s">
        <v>41</v>
      </c>
      <c r="O160" s="91"/>
      <c r="P160" s="237">
        <f>O160*H160</f>
        <v>0</v>
      </c>
      <c r="Q160" s="237">
        <v>1</v>
      </c>
      <c r="R160" s="237">
        <f>Q160*H160</f>
        <v>7</v>
      </c>
      <c r="S160" s="237">
        <v>0</v>
      </c>
      <c r="T160" s="238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39" t="s">
        <v>356</v>
      </c>
      <c r="AT160" s="239" t="s">
        <v>351</v>
      </c>
      <c r="AU160" s="239" t="s">
        <v>83</v>
      </c>
      <c r="AY160" s="17" t="s">
        <v>349</v>
      </c>
      <c r="BE160" s="240">
        <f>IF(N160="základní",J160,0)</f>
        <v>0</v>
      </c>
      <c r="BF160" s="240">
        <f>IF(N160="snížená",J160,0)</f>
        <v>0</v>
      </c>
      <c r="BG160" s="240">
        <f>IF(N160="zákl. přenesená",J160,0)</f>
        <v>0</v>
      </c>
      <c r="BH160" s="240">
        <f>IF(N160="sníž. přenesená",J160,0)</f>
        <v>0</v>
      </c>
      <c r="BI160" s="240">
        <f>IF(N160="nulová",J160,0)</f>
        <v>0</v>
      </c>
      <c r="BJ160" s="17" t="s">
        <v>83</v>
      </c>
      <c r="BK160" s="240">
        <f>ROUND(I160*H160,2)</f>
        <v>0</v>
      </c>
      <c r="BL160" s="17" t="s">
        <v>356</v>
      </c>
      <c r="BM160" s="239" t="s">
        <v>628</v>
      </c>
    </row>
    <row r="161" s="12" customFormat="1" ht="25.92" customHeight="1">
      <c r="A161" s="12"/>
      <c r="B161" s="212"/>
      <c r="C161" s="213"/>
      <c r="D161" s="214" t="s">
        <v>75</v>
      </c>
      <c r="E161" s="215" t="s">
        <v>2059</v>
      </c>
      <c r="F161" s="215" t="s">
        <v>2639</v>
      </c>
      <c r="G161" s="213"/>
      <c r="H161" s="213"/>
      <c r="I161" s="216"/>
      <c r="J161" s="217">
        <f>BK161</f>
        <v>0</v>
      </c>
      <c r="K161" s="213"/>
      <c r="L161" s="218"/>
      <c r="M161" s="219"/>
      <c r="N161" s="220"/>
      <c r="O161" s="220"/>
      <c r="P161" s="221">
        <f>SUM(P162:P177)</f>
        <v>0</v>
      </c>
      <c r="Q161" s="220"/>
      <c r="R161" s="221">
        <f>SUM(R162:R177)</f>
        <v>720</v>
      </c>
      <c r="S161" s="220"/>
      <c r="T161" s="222">
        <f>SUM(T162:T177)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23" t="s">
        <v>83</v>
      </c>
      <c r="AT161" s="224" t="s">
        <v>75</v>
      </c>
      <c r="AU161" s="224" t="s">
        <v>76</v>
      </c>
      <c r="AY161" s="223" t="s">
        <v>349</v>
      </c>
      <c r="BK161" s="225">
        <f>SUM(BK162:BK177)</f>
        <v>0</v>
      </c>
    </row>
    <row r="162" s="2" customFormat="1" ht="16.5" customHeight="1">
      <c r="A162" s="38"/>
      <c r="B162" s="39"/>
      <c r="C162" s="228" t="s">
        <v>259</v>
      </c>
      <c r="D162" s="228" t="s">
        <v>351</v>
      </c>
      <c r="E162" s="229" t="s">
        <v>2640</v>
      </c>
      <c r="F162" s="230" t="s">
        <v>2641</v>
      </c>
      <c r="G162" s="231" t="s">
        <v>1931</v>
      </c>
      <c r="H162" s="232">
        <v>2</v>
      </c>
      <c r="I162" s="233"/>
      <c r="J162" s="234">
        <f>ROUND(I162*H162,2)</f>
        <v>0</v>
      </c>
      <c r="K162" s="230" t="s">
        <v>1</v>
      </c>
      <c r="L162" s="44"/>
      <c r="M162" s="235" t="s">
        <v>1</v>
      </c>
      <c r="N162" s="236" t="s">
        <v>41</v>
      </c>
      <c r="O162" s="91"/>
      <c r="P162" s="237">
        <f>O162*H162</f>
        <v>0</v>
      </c>
      <c r="Q162" s="237">
        <v>12</v>
      </c>
      <c r="R162" s="237">
        <f>Q162*H162</f>
        <v>24</v>
      </c>
      <c r="S162" s="237">
        <v>0</v>
      </c>
      <c r="T162" s="238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239" t="s">
        <v>356</v>
      </c>
      <c r="AT162" s="239" t="s">
        <v>351</v>
      </c>
      <c r="AU162" s="239" t="s">
        <v>83</v>
      </c>
      <c r="AY162" s="17" t="s">
        <v>349</v>
      </c>
      <c r="BE162" s="240">
        <f>IF(N162="základní",J162,0)</f>
        <v>0</v>
      </c>
      <c r="BF162" s="240">
        <f>IF(N162="snížená",J162,0)</f>
        <v>0</v>
      </c>
      <c r="BG162" s="240">
        <f>IF(N162="zákl. přenesená",J162,0)</f>
        <v>0</v>
      </c>
      <c r="BH162" s="240">
        <f>IF(N162="sníž. přenesená",J162,0)</f>
        <v>0</v>
      </c>
      <c r="BI162" s="240">
        <f>IF(N162="nulová",J162,0)</f>
        <v>0</v>
      </c>
      <c r="BJ162" s="17" t="s">
        <v>83</v>
      </c>
      <c r="BK162" s="240">
        <f>ROUND(I162*H162,2)</f>
        <v>0</v>
      </c>
      <c r="BL162" s="17" t="s">
        <v>356</v>
      </c>
      <c r="BM162" s="239" t="s">
        <v>637</v>
      </c>
    </row>
    <row r="163" s="2" customFormat="1" ht="16.5" customHeight="1">
      <c r="A163" s="38"/>
      <c r="B163" s="39"/>
      <c r="C163" s="228" t="s">
        <v>508</v>
      </c>
      <c r="D163" s="228" t="s">
        <v>351</v>
      </c>
      <c r="E163" s="229" t="s">
        <v>2642</v>
      </c>
      <c r="F163" s="230" t="s">
        <v>2643</v>
      </c>
      <c r="G163" s="231" t="s">
        <v>1931</v>
      </c>
      <c r="H163" s="232">
        <v>1</v>
      </c>
      <c r="I163" s="233"/>
      <c r="J163" s="234">
        <f>ROUND(I163*H163,2)</f>
        <v>0</v>
      </c>
      <c r="K163" s="230" t="s">
        <v>1</v>
      </c>
      <c r="L163" s="44"/>
      <c r="M163" s="235" t="s">
        <v>1</v>
      </c>
      <c r="N163" s="236" t="s">
        <v>41</v>
      </c>
      <c r="O163" s="91"/>
      <c r="P163" s="237">
        <f>O163*H163</f>
        <v>0</v>
      </c>
      <c r="Q163" s="237">
        <v>14</v>
      </c>
      <c r="R163" s="237">
        <f>Q163*H163</f>
        <v>14</v>
      </c>
      <c r="S163" s="237">
        <v>0</v>
      </c>
      <c r="T163" s="238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39" t="s">
        <v>356</v>
      </c>
      <c r="AT163" s="239" t="s">
        <v>351</v>
      </c>
      <c r="AU163" s="239" t="s">
        <v>83</v>
      </c>
      <c r="AY163" s="17" t="s">
        <v>349</v>
      </c>
      <c r="BE163" s="240">
        <f>IF(N163="základní",J163,0)</f>
        <v>0</v>
      </c>
      <c r="BF163" s="240">
        <f>IF(N163="snížená",J163,0)</f>
        <v>0</v>
      </c>
      <c r="BG163" s="240">
        <f>IF(N163="zákl. přenesená",J163,0)</f>
        <v>0</v>
      </c>
      <c r="BH163" s="240">
        <f>IF(N163="sníž. přenesená",J163,0)</f>
        <v>0</v>
      </c>
      <c r="BI163" s="240">
        <f>IF(N163="nulová",J163,0)</f>
        <v>0</v>
      </c>
      <c r="BJ163" s="17" t="s">
        <v>83</v>
      </c>
      <c r="BK163" s="240">
        <f>ROUND(I163*H163,2)</f>
        <v>0</v>
      </c>
      <c r="BL163" s="17" t="s">
        <v>356</v>
      </c>
      <c r="BM163" s="239" t="s">
        <v>648</v>
      </c>
    </row>
    <row r="164" s="2" customFormat="1" ht="16.5" customHeight="1">
      <c r="A164" s="38"/>
      <c r="B164" s="39"/>
      <c r="C164" s="228" t="s">
        <v>512</v>
      </c>
      <c r="D164" s="228" t="s">
        <v>351</v>
      </c>
      <c r="E164" s="229" t="s">
        <v>2644</v>
      </c>
      <c r="F164" s="230" t="s">
        <v>2645</v>
      </c>
      <c r="G164" s="231" t="s">
        <v>1931</v>
      </c>
      <c r="H164" s="232">
        <v>2</v>
      </c>
      <c r="I164" s="233"/>
      <c r="J164" s="234">
        <f>ROUND(I164*H164,2)</f>
        <v>0</v>
      </c>
      <c r="K164" s="230" t="s">
        <v>1</v>
      </c>
      <c r="L164" s="44"/>
      <c r="M164" s="235" t="s">
        <v>1</v>
      </c>
      <c r="N164" s="236" t="s">
        <v>41</v>
      </c>
      <c r="O164" s="91"/>
      <c r="P164" s="237">
        <f>O164*H164</f>
        <v>0</v>
      </c>
      <c r="Q164" s="237">
        <v>16</v>
      </c>
      <c r="R164" s="237">
        <f>Q164*H164</f>
        <v>32</v>
      </c>
      <c r="S164" s="237">
        <v>0</v>
      </c>
      <c r="T164" s="238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39" t="s">
        <v>356</v>
      </c>
      <c r="AT164" s="239" t="s">
        <v>351</v>
      </c>
      <c r="AU164" s="239" t="s">
        <v>83</v>
      </c>
      <c r="AY164" s="17" t="s">
        <v>349</v>
      </c>
      <c r="BE164" s="240">
        <f>IF(N164="základní",J164,0)</f>
        <v>0</v>
      </c>
      <c r="BF164" s="240">
        <f>IF(N164="snížená",J164,0)</f>
        <v>0</v>
      </c>
      <c r="BG164" s="240">
        <f>IF(N164="zákl. přenesená",J164,0)</f>
        <v>0</v>
      </c>
      <c r="BH164" s="240">
        <f>IF(N164="sníž. přenesená",J164,0)</f>
        <v>0</v>
      </c>
      <c r="BI164" s="240">
        <f>IF(N164="nulová",J164,0)</f>
        <v>0</v>
      </c>
      <c r="BJ164" s="17" t="s">
        <v>83</v>
      </c>
      <c r="BK164" s="240">
        <f>ROUND(I164*H164,2)</f>
        <v>0</v>
      </c>
      <c r="BL164" s="17" t="s">
        <v>356</v>
      </c>
      <c r="BM164" s="239" t="s">
        <v>658</v>
      </c>
    </row>
    <row r="165" s="2" customFormat="1" ht="16.5" customHeight="1">
      <c r="A165" s="38"/>
      <c r="B165" s="39"/>
      <c r="C165" s="228" t="s">
        <v>517</v>
      </c>
      <c r="D165" s="228" t="s">
        <v>351</v>
      </c>
      <c r="E165" s="229" t="s">
        <v>2646</v>
      </c>
      <c r="F165" s="230" t="s">
        <v>2647</v>
      </c>
      <c r="G165" s="231" t="s">
        <v>1931</v>
      </c>
      <c r="H165" s="232">
        <v>5</v>
      </c>
      <c r="I165" s="233"/>
      <c r="J165" s="234">
        <f>ROUND(I165*H165,2)</f>
        <v>0</v>
      </c>
      <c r="K165" s="230" t="s">
        <v>1</v>
      </c>
      <c r="L165" s="44"/>
      <c r="M165" s="235" t="s">
        <v>1</v>
      </c>
      <c r="N165" s="236" t="s">
        <v>41</v>
      </c>
      <c r="O165" s="91"/>
      <c r="P165" s="237">
        <f>O165*H165</f>
        <v>0</v>
      </c>
      <c r="Q165" s="237">
        <v>20</v>
      </c>
      <c r="R165" s="237">
        <f>Q165*H165</f>
        <v>100</v>
      </c>
      <c r="S165" s="237">
        <v>0</v>
      </c>
      <c r="T165" s="238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39" t="s">
        <v>356</v>
      </c>
      <c r="AT165" s="239" t="s">
        <v>351</v>
      </c>
      <c r="AU165" s="239" t="s">
        <v>83</v>
      </c>
      <c r="AY165" s="17" t="s">
        <v>349</v>
      </c>
      <c r="BE165" s="240">
        <f>IF(N165="základní",J165,0)</f>
        <v>0</v>
      </c>
      <c r="BF165" s="240">
        <f>IF(N165="snížená",J165,0)</f>
        <v>0</v>
      </c>
      <c r="BG165" s="240">
        <f>IF(N165="zákl. přenesená",J165,0)</f>
        <v>0</v>
      </c>
      <c r="BH165" s="240">
        <f>IF(N165="sníž. přenesená",J165,0)</f>
        <v>0</v>
      </c>
      <c r="BI165" s="240">
        <f>IF(N165="nulová",J165,0)</f>
        <v>0</v>
      </c>
      <c r="BJ165" s="17" t="s">
        <v>83</v>
      </c>
      <c r="BK165" s="240">
        <f>ROUND(I165*H165,2)</f>
        <v>0</v>
      </c>
      <c r="BL165" s="17" t="s">
        <v>356</v>
      </c>
      <c r="BM165" s="239" t="s">
        <v>670</v>
      </c>
    </row>
    <row r="166" s="2" customFormat="1" ht="16.5" customHeight="1">
      <c r="A166" s="38"/>
      <c r="B166" s="39"/>
      <c r="C166" s="228" t="s">
        <v>521</v>
      </c>
      <c r="D166" s="228" t="s">
        <v>351</v>
      </c>
      <c r="E166" s="229" t="s">
        <v>2648</v>
      </c>
      <c r="F166" s="230" t="s">
        <v>2649</v>
      </c>
      <c r="G166" s="231" t="s">
        <v>1931</v>
      </c>
      <c r="H166" s="232">
        <v>3</v>
      </c>
      <c r="I166" s="233"/>
      <c r="J166" s="234">
        <f>ROUND(I166*H166,2)</f>
        <v>0</v>
      </c>
      <c r="K166" s="230" t="s">
        <v>1</v>
      </c>
      <c r="L166" s="44"/>
      <c r="M166" s="235" t="s">
        <v>1</v>
      </c>
      <c r="N166" s="236" t="s">
        <v>41</v>
      </c>
      <c r="O166" s="91"/>
      <c r="P166" s="237">
        <f>O166*H166</f>
        <v>0</v>
      </c>
      <c r="Q166" s="237">
        <v>20</v>
      </c>
      <c r="R166" s="237">
        <f>Q166*H166</f>
        <v>60</v>
      </c>
      <c r="S166" s="237">
        <v>0</v>
      </c>
      <c r="T166" s="238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39" t="s">
        <v>356</v>
      </c>
      <c r="AT166" s="239" t="s">
        <v>351</v>
      </c>
      <c r="AU166" s="239" t="s">
        <v>83</v>
      </c>
      <c r="AY166" s="17" t="s">
        <v>349</v>
      </c>
      <c r="BE166" s="240">
        <f>IF(N166="základní",J166,0)</f>
        <v>0</v>
      </c>
      <c r="BF166" s="240">
        <f>IF(N166="snížená",J166,0)</f>
        <v>0</v>
      </c>
      <c r="BG166" s="240">
        <f>IF(N166="zákl. přenesená",J166,0)</f>
        <v>0</v>
      </c>
      <c r="BH166" s="240">
        <f>IF(N166="sníž. přenesená",J166,0)</f>
        <v>0</v>
      </c>
      <c r="BI166" s="240">
        <f>IF(N166="nulová",J166,0)</f>
        <v>0</v>
      </c>
      <c r="BJ166" s="17" t="s">
        <v>83</v>
      </c>
      <c r="BK166" s="240">
        <f>ROUND(I166*H166,2)</f>
        <v>0</v>
      </c>
      <c r="BL166" s="17" t="s">
        <v>356</v>
      </c>
      <c r="BM166" s="239" t="s">
        <v>678</v>
      </c>
    </row>
    <row r="167" s="2" customFormat="1" ht="16.5" customHeight="1">
      <c r="A167" s="38"/>
      <c r="B167" s="39"/>
      <c r="C167" s="228" t="s">
        <v>525</v>
      </c>
      <c r="D167" s="228" t="s">
        <v>351</v>
      </c>
      <c r="E167" s="229" t="s">
        <v>2650</v>
      </c>
      <c r="F167" s="230" t="s">
        <v>2651</v>
      </c>
      <c r="G167" s="231" t="s">
        <v>1931</v>
      </c>
      <c r="H167" s="232">
        <v>1</v>
      </c>
      <c r="I167" s="233"/>
      <c r="J167" s="234">
        <f>ROUND(I167*H167,2)</f>
        <v>0</v>
      </c>
      <c r="K167" s="230" t="s">
        <v>1</v>
      </c>
      <c r="L167" s="44"/>
      <c r="M167" s="235" t="s">
        <v>1</v>
      </c>
      <c r="N167" s="236" t="s">
        <v>41</v>
      </c>
      <c r="O167" s="91"/>
      <c r="P167" s="237">
        <f>O167*H167</f>
        <v>0</v>
      </c>
      <c r="Q167" s="237">
        <v>25</v>
      </c>
      <c r="R167" s="237">
        <f>Q167*H167</f>
        <v>25</v>
      </c>
      <c r="S167" s="237">
        <v>0</v>
      </c>
      <c r="T167" s="238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39" t="s">
        <v>356</v>
      </c>
      <c r="AT167" s="239" t="s">
        <v>351</v>
      </c>
      <c r="AU167" s="239" t="s">
        <v>83</v>
      </c>
      <c r="AY167" s="17" t="s">
        <v>349</v>
      </c>
      <c r="BE167" s="240">
        <f>IF(N167="základní",J167,0)</f>
        <v>0</v>
      </c>
      <c r="BF167" s="240">
        <f>IF(N167="snížená",J167,0)</f>
        <v>0</v>
      </c>
      <c r="BG167" s="240">
        <f>IF(N167="zákl. přenesená",J167,0)</f>
        <v>0</v>
      </c>
      <c r="BH167" s="240">
        <f>IF(N167="sníž. přenesená",J167,0)</f>
        <v>0</v>
      </c>
      <c r="BI167" s="240">
        <f>IF(N167="nulová",J167,0)</f>
        <v>0</v>
      </c>
      <c r="BJ167" s="17" t="s">
        <v>83</v>
      </c>
      <c r="BK167" s="240">
        <f>ROUND(I167*H167,2)</f>
        <v>0</v>
      </c>
      <c r="BL167" s="17" t="s">
        <v>356</v>
      </c>
      <c r="BM167" s="239" t="s">
        <v>686</v>
      </c>
    </row>
    <row r="168" s="2" customFormat="1" ht="16.5" customHeight="1">
      <c r="A168" s="38"/>
      <c r="B168" s="39"/>
      <c r="C168" s="228" t="s">
        <v>531</v>
      </c>
      <c r="D168" s="228" t="s">
        <v>351</v>
      </c>
      <c r="E168" s="229" t="s">
        <v>2652</v>
      </c>
      <c r="F168" s="230" t="s">
        <v>2653</v>
      </c>
      <c r="G168" s="231" t="s">
        <v>1931</v>
      </c>
      <c r="H168" s="232">
        <v>2</v>
      </c>
      <c r="I168" s="233"/>
      <c r="J168" s="234">
        <f>ROUND(I168*H168,2)</f>
        <v>0</v>
      </c>
      <c r="K168" s="230" t="s">
        <v>1</v>
      </c>
      <c r="L168" s="44"/>
      <c r="M168" s="235" t="s">
        <v>1</v>
      </c>
      <c r="N168" s="236" t="s">
        <v>41</v>
      </c>
      <c r="O168" s="91"/>
      <c r="P168" s="237">
        <f>O168*H168</f>
        <v>0</v>
      </c>
      <c r="Q168" s="237">
        <v>25</v>
      </c>
      <c r="R168" s="237">
        <f>Q168*H168</f>
        <v>50</v>
      </c>
      <c r="S168" s="237">
        <v>0</v>
      </c>
      <c r="T168" s="238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39" t="s">
        <v>356</v>
      </c>
      <c r="AT168" s="239" t="s">
        <v>351</v>
      </c>
      <c r="AU168" s="239" t="s">
        <v>83</v>
      </c>
      <c r="AY168" s="17" t="s">
        <v>349</v>
      </c>
      <c r="BE168" s="240">
        <f>IF(N168="základní",J168,0)</f>
        <v>0</v>
      </c>
      <c r="BF168" s="240">
        <f>IF(N168="snížená",J168,0)</f>
        <v>0</v>
      </c>
      <c r="BG168" s="240">
        <f>IF(N168="zákl. přenesená",J168,0)</f>
        <v>0</v>
      </c>
      <c r="BH168" s="240">
        <f>IF(N168="sníž. přenesená",J168,0)</f>
        <v>0</v>
      </c>
      <c r="BI168" s="240">
        <f>IF(N168="nulová",J168,0)</f>
        <v>0</v>
      </c>
      <c r="BJ168" s="17" t="s">
        <v>83</v>
      </c>
      <c r="BK168" s="240">
        <f>ROUND(I168*H168,2)</f>
        <v>0</v>
      </c>
      <c r="BL168" s="17" t="s">
        <v>356</v>
      </c>
      <c r="BM168" s="239" t="s">
        <v>697</v>
      </c>
    </row>
    <row r="169" s="2" customFormat="1" ht="16.5" customHeight="1">
      <c r="A169" s="38"/>
      <c r="B169" s="39"/>
      <c r="C169" s="228" t="s">
        <v>536</v>
      </c>
      <c r="D169" s="228" t="s">
        <v>351</v>
      </c>
      <c r="E169" s="229" t="s">
        <v>2654</v>
      </c>
      <c r="F169" s="230" t="s">
        <v>2655</v>
      </c>
      <c r="G169" s="231" t="s">
        <v>1931</v>
      </c>
      <c r="H169" s="232">
        <v>4</v>
      </c>
      <c r="I169" s="233"/>
      <c r="J169" s="234">
        <f>ROUND(I169*H169,2)</f>
        <v>0</v>
      </c>
      <c r="K169" s="230" t="s">
        <v>1</v>
      </c>
      <c r="L169" s="44"/>
      <c r="M169" s="235" t="s">
        <v>1</v>
      </c>
      <c r="N169" s="236" t="s">
        <v>41</v>
      </c>
      <c r="O169" s="91"/>
      <c r="P169" s="237">
        <f>O169*H169</f>
        <v>0</v>
      </c>
      <c r="Q169" s="237">
        <v>32</v>
      </c>
      <c r="R169" s="237">
        <f>Q169*H169</f>
        <v>128</v>
      </c>
      <c r="S169" s="237">
        <v>0</v>
      </c>
      <c r="T169" s="238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39" t="s">
        <v>356</v>
      </c>
      <c r="AT169" s="239" t="s">
        <v>351</v>
      </c>
      <c r="AU169" s="239" t="s">
        <v>83</v>
      </c>
      <c r="AY169" s="17" t="s">
        <v>349</v>
      </c>
      <c r="BE169" s="240">
        <f>IF(N169="základní",J169,0)</f>
        <v>0</v>
      </c>
      <c r="BF169" s="240">
        <f>IF(N169="snížená",J169,0)</f>
        <v>0</v>
      </c>
      <c r="BG169" s="240">
        <f>IF(N169="zákl. přenesená",J169,0)</f>
        <v>0</v>
      </c>
      <c r="BH169" s="240">
        <f>IF(N169="sníž. přenesená",J169,0)</f>
        <v>0</v>
      </c>
      <c r="BI169" s="240">
        <f>IF(N169="nulová",J169,0)</f>
        <v>0</v>
      </c>
      <c r="BJ169" s="17" t="s">
        <v>83</v>
      </c>
      <c r="BK169" s="240">
        <f>ROUND(I169*H169,2)</f>
        <v>0</v>
      </c>
      <c r="BL169" s="17" t="s">
        <v>356</v>
      </c>
      <c r="BM169" s="239" t="s">
        <v>712</v>
      </c>
    </row>
    <row r="170" s="2" customFormat="1" ht="16.5" customHeight="1">
      <c r="A170" s="38"/>
      <c r="B170" s="39"/>
      <c r="C170" s="228" t="s">
        <v>543</v>
      </c>
      <c r="D170" s="228" t="s">
        <v>351</v>
      </c>
      <c r="E170" s="229" t="s">
        <v>2656</v>
      </c>
      <c r="F170" s="230" t="s">
        <v>2657</v>
      </c>
      <c r="G170" s="231" t="s">
        <v>1931</v>
      </c>
      <c r="H170" s="232">
        <v>1</v>
      </c>
      <c r="I170" s="233"/>
      <c r="J170" s="234">
        <f>ROUND(I170*H170,2)</f>
        <v>0</v>
      </c>
      <c r="K170" s="230" t="s">
        <v>1</v>
      </c>
      <c r="L170" s="44"/>
      <c r="M170" s="235" t="s">
        <v>1</v>
      </c>
      <c r="N170" s="236" t="s">
        <v>41</v>
      </c>
      <c r="O170" s="91"/>
      <c r="P170" s="237">
        <f>O170*H170</f>
        <v>0</v>
      </c>
      <c r="Q170" s="237">
        <v>35</v>
      </c>
      <c r="R170" s="237">
        <f>Q170*H170</f>
        <v>35</v>
      </c>
      <c r="S170" s="237">
        <v>0</v>
      </c>
      <c r="T170" s="238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39" t="s">
        <v>356</v>
      </c>
      <c r="AT170" s="239" t="s">
        <v>351</v>
      </c>
      <c r="AU170" s="239" t="s">
        <v>83</v>
      </c>
      <c r="AY170" s="17" t="s">
        <v>349</v>
      </c>
      <c r="BE170" s="240">
        <f>IF(N170="základní",J170,0)</f>
        <v>0</v>
      </c>
      <c r="BF170" s="240">
        <f>IF(N170="snížená",J170,0)</f>
        <v>0</v>
      </c>
      <c r="BG170" s="240">
        <f>IF(N170="zákl. přenesená",J170,0)</f>
        <v>0</v>
      </c>
      <c r="BH170" s="240">
        <f>IF(N170="sníž. přenesená",J170,0)</f>
        <v>0</v>
      </c>
      <c r="BI170" s="240">
        <f>IF(N170="nulová",J170,0)</f>
        <v>0</v>
      </c>
      <c r="BJ170" s="17" t="s">
        <v>83</v>
      </c>
      <c r="BK170" s="240">
        <f>ROUND(I170*H170,2)</f>
        <v>0</v>
      </c>
      <c r="BL170" s="17" t="s">
        <v>356</v>
      </c>
      <c r="BM170" s="239" t="s">
        <v>720</v>
      </c>
    </row>
    <row r="171" s="2" customFormat="1" ht="16.5" customHeight="1">
      <c r="A171" s="38"/>
      <c r="B171" s="39"/>
      <c r="C171" s="228" t="s">
        <v>548</v>
      </c>
      <c r="D171" s="228" t="s">
        <v>351</v>
      </c>
      <c r="E171" s="229" t="s">
        <v>2658</v>
      </c>
      <c r="F171" s="230" t="s">
        <v>2659</v>
      </c>
      <c r="G171" s="231" t="s">
        <v>1931</v>
      </c>
      <c r="H171" s="232">
        <v>1</v>
      </c>
      <c r="I171" s="233"/>
      <c r="J171" s="234">
        <f>ROUND(I171*H171,2)</f>
        <v>0</v>
      </c>
      <c r="K171" s="230" t="s">
        <v>1</v>
      </c>
      <c r="L171" s="44"/>
      <c r="M171" s="235" t="s">
        <v>1</v>
      </c>
      <c r="N171" s="236" t="s">
        <v>41</v>
      </c>
      <c r="O171" s="91"/>
      <c r="P171" s="237">
        <f>O171*H171</f>
        <v>0</v>
      </c>
      <c r="Q171" s="237">
        <v>42</v>
      </c>
      <c r="R171" s="237">
        <f>Q171*H171</f>
        <v>42</v>
      </c>
      <c r="S171" s="237">
        <v>0</v>
      </c>
      <c r="T171" s="238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39" t="s">
        <v>356</v>
      </c>
      <c r="AT171" s="239" t="s">
        <v>351</v>
      </c>
      <c r="AU171" s="239" t="s">
        <v>83</v>
      </c>
      <c r="AY171" s="17" t="s">
        <v>349</v>
      </c>
      <c r="BE171" s="240">
        <f>IF(N171="základní",J171,0)</f>
        <v>0</v>
      </c>
      <c r="BF171" s="240">
        <f>IF(N171="snížená",J171,0)</f>
        <v>0</v>
      </c>
      <c r="BG171" s="240">
        <f>IF(N171="zákl. přenesená",J171,0)</f>
        <v>0</v>
      </c>
      <c r="BH171" s="240">
        <f>IF(N171="sníž. přenesená",J171,0)</f>
        <v>0</v>
      </c>
      <c r="BI171" s="240">
        <f>IF(N171="nulová",J171,0)</f>
        <v>0</v>
      </c>
      <c r="BJ171" s="17" t="s">
        <v>83</v>
      </c>
      <c r="BK171" s="240">
        <f>ROUND(I171*H171,2)</f>
        <v>0</v>
      </c>
      <c r="BL171" s="17" t="s">
        <v>356</v>
      </c>
      <c r="BM171" s="239" t="s">
        <v>729</v>
      </c>
    </row>
    <row r="172" s="2" customFormat="1" ht="16.5" customHeight="1">
      <c r="A172" s="38"/>
      <c r="B172" s="39"/>
      <c r="C172" s="228" t="s">
        <v>554</v>
      </c>
      <c r="D172" s="228" t="s">
        <v>351</v>
      </c>
      <c r="E172" s="229" t="s">
        <v>2660</v>
      </c>
      <c r="F172" s="230" t="s">
        <v>2661</v>
      </c>
      <c r="G172" s="231" t="s">
        <v>1931</v>
      </c>
      <c r="H172" s="232">
        <v>1</v>
      </c>
      <c r="I172" s="233"/>
      <c r="J172" s="234">
        <f>ROUND(I172*H172,2)</f>
        <v>0</v>
      </c>
      <c r="K172" s="230" t="s">
        <v>1</v>
      </c>
      <c r="L172" s="44"/>
      <c r="M172" s="235" t="s">
        <v>1</v>
      </c>
      <c r="N172" s="236" t="s">
        <v>41</v>
      </c>
      <c r="O172" s="91"/>
      <c r="P172" s="237">
        <f>O172*H172</f>
        <v>0</v>
      </c>
      <c r="Q172" s="237">
        <v>42</v>
      </c>
      <c r="R172" s="237">
        <f>Q172*H172</f>
        <v>42</v>
      </c>
      <c r="S172" s="237">
        <v>0</v>
      </c>
      <c r="T172" s="238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39" t="s">
        <v>356</v>
      </c>
      <c r="AT172" s="239" t="s">
        <v>351</v>
      </c>
      <c r="AU172" s="239" t="s">
        <v>83</v>
      </c>
      <c r="AY172" s="17" t="s">
        <v>349</v>
      </c>
      <c r="BE172" s="240">
        <f>IF(N172="základní",J172,0)</f>
        <v>0</v>
      </c>
      <c r="BF172" s="240">
        <f>IF(N172="snížená",J172,0)</f>
        <v>0</v>
      </c>
      <c r="BG172" s="240">
        <f>IF(N172="zákl. přenesená",J172,0)</f>
        <v>0</v>
      </c>
      <c r="BH172" s="240">
        <f>IF(N172="sníž. přenesená",J172,0)</f>
        <v>0</v>
      </c>
      <c r="BI172" s="240">
        <f>IF(N172="nulová",J172,0)</f>
        <v>0</v>
      </c>
      <c r="BJ172" s="17" t="s">
        <v>83</v>
      </c>
      <c r="BK172" s="240">
        <f>ROUND(I172*H172,2)</f>
        <v>0</v>
      </c>
      <c r="BL172" s="17" t="s">
        <v>356</v>
      </c>
      <c r="BM172" s="239" t="s">
        <v>739</v>
      </c>
    </row>
    <row r="173" s="2" customFormat="1" ht="16.5" customHeight="1">
      <c r="A173" s="38"/>
      <c r="B173" s="39"/>
      <c r="C173" s="228" t="s">
        <v>558</v>
      </c>
      <c r="D173" s="228" t="s">
        <v>351</v>
      </c>
      <c r="E173" s="229" t="s">
        <v>2662</v>
      </c>
      <c r="F173" s="230" t="s">
        <v>2663</v>
      </c>
      <c r="G173" s="231" t="s">
        <v>1931</v>
      </c>
      <c r="H173" s="232">
        <v>1</v>
      </c>
      <c r="I173" s="233"/>
      <c r="J173" s="234">
        <f>ROUND(I173*H173,2)</f>
        <v>0</v>
      </c>
      <c r="K173" s="230" t="s">
        <v>1</v>
      </c>
      <c r="L173" s="44"/>
      <c r="M173" s="235" t="s">
        <v>1</v>
      </c>
      <c r="N173" s="236" t="s">
        <v>41</v>
      </c>
      <c r="O173" s="91"/>
      <c r="P173" s="237">
        <f>O173*H173</f>
        <v>0</v>
      </c>
      <c r="Q173" s="237">
        <v>45</v>
      </c>
      <c r="R173" s="237">
        <f>Q173*H173</f>
        <v>45</v>
      </c>
      <c r="S173" s="237">
        <v>0</v>
      </c>
      <c r="T173" s="238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39" t="s">
        <v>356</v>
      </c>
      <c r="AT173" s="239" t="s">
        <v>351</v>
      </c>
      <c r="AU173" s="239" t="s">
        <v>83</v>
      </c>
      <c r="AY173" s="17" t="s">
        <v>349</v>
      </c>
      <c r="BE173" s="240">
        <f>IF(N173="základní",J173,0)</f>
        <v>0</v>
      </c>
      <c r="BF173" s="240">
        <f>IF(N173="snížená",J173,0)</f>
        <v>0</v>
      </c>
      <c r="BG173" s="240">
        <f>IF(N173="zákl. přenesená",J173,0)</f>
        <v>0</v>
      </c>
      <c r="BH173" s="240">
        <f>IF(N173="sníž. přenesená",J173,0)</f>
        <v>0</v>
      </c>
      <c r="BI173" s="240">
        <f>IF(N173="nulová",J173,0)</f>
        <v>0</v>
      </c>
      <c r="BJ173" s="17" t="s">
        <v>83</v>
      </c>
      <c r="BK173" s="240">
        <f>ROUND(I173*H173,2)</f>
        <v>0</v>
      </c>
      <c r="BL173" s="17" t="s">
        <v>356</v>
      </c>
      <c r="BM173" s="239" t="s">
        <v>750</v>
      </c>
    </row>
    <row r="174" s="2" customFormat="1" ht="16.5" customHeight="1">
      <c r="A174" s="38"/>
      <c r="B174" s="39"/>
      <c r="C174" s="228" t="s">
        <v>562</v>
      </c>
      <c r="D174" s="228" t="s">
        <v>351</v>
      </c>
      <c r="E174" s="229" t="s">
        <v>2664</v>
      </c>
      <c r="F174" s="230" t="s">
        <v>2665</v>
      </c>
      <c r="G174" s="231" t="s">
        <v>1931</v>
      </c>
      <c r="H174" s="232">
        <v>1</v>
      </c>
      <c r="I174" s="233"/>
      <c r="J174" s="234">
        <f>ROUND(I174*H174,2)</f>
        <v>0</v>
      </c>
      <c r="K174" s="230" t="s">
        <v>1</v>
      </c>
      <c r="L174" s="44"/>
      <c r="M174" s="235" t="s">
        <v>1</v>
      </c>
      <c r="N174" s="236" t="s">
        <v>41</v>
      </c>
      <c r="O174" s="91"/>
      <c r="P174" s="237">
        <f>O174*H174</f>
        <v>0</v>
      </c>
      <c r="Q174" s="237">
        <v>48</v>
      </c>
      <c r="R174" s="237">
        <f>Q174*H174</f>
        <v>48</v>
      </c>
      <c r="S174" s="237">
        <v>0</v>
      </c>
      <c r="T174" s="238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239" t="s">
        <v>356</v>
      </c>
      <c r="AT174" s="239" t="s">
        <v>351</v>
      </c>
      <c r="AU174" s="239" t="s">
        <v>83</v>
      </c>
      <c r="AY174" s="17" t="s">
        <v>349</v>
      </c>
      <c r="BE174" s="240">
        <f>IF(N174="základní",J174,0)</f>
        <v>0</v>
      </c>
      <c r="BF174" s="240">
        <f>IF(N174="snížená",J174,0)</f>
        <v>0</v>
      </c>
      <c r="BG174" s="240">
        <f>IF(N174="zákl. přenesená",J174,0)</f>
        <v>0</v>
      </c>
      <c r="BH174" s="240">
        <f>IF(N174="sníž. přenesená",J174,0)</f>
        <v>0</v>
      </c>
      <c r="BI174" s="240">
        <f>IF(N174="nulová",J174,0)</f>
        <v>0</v>
      </c>
      <c r="BJ174" s="17" t="s">
        <v>83</v>
      </c>
      <c r="BK174" s="240">
        <f>ROUND(I174*H174,2)</f>
        <v>0</v>
      </c>
      <c r="BL174" s="17" t="s">
        <v>356</v>
      </c>
      <c r="BM174" s="239" t="s">
        <v>760</v>
      </c>
    </row>
    <row r="175" s="2" customFormat="1" ht="16.5" customHeight="1">
      <c r="A175" s="38"/>
      <c r="B175" s="39"/>
      <c r="C175" s="228" t="s">
        <v>567</v>
      </c>
      <c r="D175" s="228" t="s">
        <v>351</v>
      </c>
      <c r="E175" s="229" t="s">
        <v>2666</v>
      </c>
      <c r="F175" s="230" t="s">
        <v>2667</v>
      </c>
      <c r="G175" s="231" t="s">
        <v>1931</v>
      </c>
      <c r="H175" s="232">
        <v>25</v>
      </c>
      <c r="I175" s="233"/>
      <c r="J175" s="234">
        <f>ROUND(I175*H175,2)</f>
        <v>0</v>
      </c>
      <c r="K175" s="230" t="s">
        <v>1</v>
      </c>
      <c r="L175" s="44"/>
      <c r="M175" s="235" t="s">
        <v>1</v>
      </c>
      <c r="N175" s="236" t="s">
        <v>41</v>
      </c>
      <c r="O175" s="91"/>
      <c r="P175" s="237">
        <f>O175*H175</f>
        <v>0</v>
      </c>
      <c r="Q175" s="237">
        <v>1</v>
      </c>
      <c r="R175" s="237">
        <f>Q175*H175</f>
        <v>25</v>
      </c>
      <c r="S175" s="237">
        <v>0</v>
      </c>
      <c r="T175" s="238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39" t="s">
        <v>356</v>
      </c>
      <c r="AT175" s="239" t="s">
        <v>351</v>
      </c>
      <c r="AU175" s="239" t="s">
        <v>83</v>
      </c>
      <c r="AY175" s="17" t="s">
        <v>349</v>
      </c>
      <c r="BE175" s="240">
        <f>IF(N175="základní",J175,0)</f>
        <v>0</v>
      </c>
      <c r="BF175" s="240">
        <f>IF(N175="snížená",J175,0)</f>
        <v>0</v>
      </c>
      <c r="BG175" s="240">
        <f>IF(N175="zákl. přenesená",J175,0)</f>
        <v>0</v>
      </c>
      <c r="BH175" s="240">
        <f>IF(N175="sníž. přenesená",J175,0)</f>
        <v>0</v>
      </c>
      <c r="BI175" s="240">
        <f>IF(N175="nulová",J175,0)</f>
        <v>0</v>
      </c>
      <c r="BJ175" s="17" t="s">
        <v>83</v>
      </c>
      <c r="BK175" s="240">
        <f>ROUND(I175*H175,2)</f>
        <v>0</v>
      </c>
      <c r="BL175" s="17" t="s">
        <v>356</v>
      </c>
      <c r="BM175" s="239" t="s">
        <v>769</v>
      </c>
    </row>
    <row r="176" s="2" customFormat="1" ht="16.5" customHeight="1">
      <c r="A176" s="38"/>
      <c r="B176" s="39"/>
      <c r="C176" s="228" t="s">
        <v>572</v>
      </c>
      <c r="D176" s="228" t="s">
        <v>351</v>
      </c>
      <c r="E176" s="229" t="s">
        <v>2668</v>
      </c>
      <c r="F176" s="230" t="s">
        <v>2669</v>
      </c>
      <c r="G176" s="231" t="s">
        <v>1931</v>
      </c>
      <c r="H176" s="232">
        <v>25</v>
      </c>
      <c r="I176" s="233"/>
      <c r="J176" s="234">
        <f>ROUND(I176*H176,2)</f>
        <v>0</v>
      </c>
      <c r="K176" s="230" t="s">
        <v>1</v>
      </c>
      <c r="L176" s="44"/>
      <c r="M176" s="235" t="s">
        <v>1</v>
      </c>
      <c r="N176" s="236" t="s">
        <v>41</v>
      </c>
      <c r="O176" s="91"/>
      <c r="P176" s="237">
        <f>O176*H176</f>
        <v>0</v>
      </c>
      <c r="Q176" s="237">
        <v>1</v>
      </c>
      <c r="R176" s="237">
        <f>Q176*H176</f>
        <v>25</v>
      </c>
      <c r="S176" s="237">
        <v>0</v>
      </c>
      <c r="T176" s="238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39" t="s">
        <v>356</v>
      </c>
      <c r="AT176" s="239" t="s">
        <v>351</v>
      </c>
      <c r="AU176" s="239" t="s">
        <v>83</v>
      </c>
      <c r="AY176" s="17" t="s">
        <v>349</v>
      </c>
      <c r="BE176" s="240">
        <f>IF(N176="základní",J176,0)</f>
        <v>0</v>
      </c>
      <c r="BF176" s="240">
        <f>IF(N176="snížená",J176,0)</f>
        <v>0</v>
      </c>
      <c r="BG176" s="240">
        <f>IF(N176="zákl. přenesená",J176,0)</f>
        <v>0</v>
      </c>
      <c r="BH176" s="240">
        <f>IF(N176="sníž. přenesená",J176,0)</f>
        <v>0</v>
      </c>
      <c r="BI176" s="240">
        <f>IF(N176="nulová",J176,0)</f>
        <v>0</v>
      </c>
      <c r="BJ176" s="17" t="s">
        <v>83</v>
      </c>
      <c r="BK176" s="240">
        <f>ROUND(I176*H176,2)</f>
        <v>0</v>
      </c>
      <c r="BL176" s="17" t="s">
        <v>356</v>
      </c>
      <c r="BM176" s="239" t="s">
        <v>775</v>
      </c>
    </row>
    <row r="177" s="2" customFormat="1" ht="16.5" customHeight="1">
      <c r="A177" s="38"/>
      <c r="B177" s="39"/>
      <c r="C177" s="228" t="s">
        <v>576</v>
      </c>
      <c r="D177" s="228" t="s">
        <v>351</v>
      </c>
      <c r="E177" s="229" t="s">
        <v>2637</v>
      </c>
      <c r="F177" s="230" t="s">
        <v>2638</v>
      </c>
      <c r="G177" s="231" t="s">
        <v>1931</v>
      </c>
      <c r="H177" s="232">
        <v>25</v>
      </c>
      <c r="I177" s="233"/>
      <c r="J177" s="234">
        <f>ROUND(I177*H177,2)</f>
        <v>0</v>
      </c>
      <c r="K177" s="230" t="s">
        <v>1</v>
      </c>
      <c r="L177" s="44"/>
      <c r="M177" s="235" t="s">
        <v>1</v>
      </c>
      <c r="N177" s="236" t="s">
        <v>41</v>
      </c>
      <c r="O177" s="91"/>
      <c r="P177" s="237">
        <f>O177*H177</f>
        <v>0</v>
      </c>
      <c r="Q177" s="237">
        <v>1</v>
      </c>
      <c r="R177" s="237">
        <f>Q177*H177</f>
        <v>25</v>
      </c>
      <c r="S177" s="237">
        <v>0</v>
      </c>
      <c r="T177" s="238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39" t="s">
        <v>356</v>
      </c>
      <c r="AT177" s="239" t="s">
        <v>351</v>
      </c>
      <c r="AU177" s="239" t="s">
        <v>83</v>
      </c>
      <c r="AY177" s="17" t="s">
        <v>349</v>
      </c>
      <c r="BE177" s="240">
        <f>IF(N177="základní",J177,0)</f>
        <v>0</v>
      </c>
      <c r="BF177" s="240">
        <f>IF(N177="snížená",J177,0)</f>
        <v>0</v>
      </c>
      <c r="BG177" s="240">
        <f>IF(N177="zákl. přenesená",J177,0)</f>
        <v>0</v>
      </c>
      <c r="BH177" s="240">
        <f>IF(N177="sníž. přenesená",J177,0)</f>
        <v>0</v>
      </c>
      <c r="BI177" s="240">
        <f>IF(N177="nulová",J177,0)</f>
        <v>0</v>
      </c>
      <c r="BJ177" s="17" t="s">
        <v>83</v>
      </c>
      <c r="BK177" s="240">
        <f>ROUND(I177*H177,2)</f>
        <v>0</v>
      </c>
      <c r="BL177" s="17" t="s">
        <v>356</v>
      </c>
      <c r="BM177" s="239" t="s">
        <v>784</v>
      </c>
    </row>
    <row r="178" s="12" customFormat="1" ht="25.92" customHeight="1">
      <c r="A178" s="12"/>
      <c r="B178" s="212"/>
      <c r="C178" s="213"/>
      <c r="D178" s="214" t="s">
        <v>75</v>
      </c>
      <c r="E178" s="215" t="s">
        <v>2101</v>
      </c>
      <c r="F178" s="215" t="s">
        <v>2670</v>
      </c>
      <c r="G178" s="213"/>
      <c r="H178" s="213"/>
      <c r="I178" s="216"/>
      <c r="J178" s="217">
        <f>BK178</f>
        <v>0</v>
      </c>
      <c r="K178" s="213"/>
      <c r="L178" s="218"/>
      <c r="M178" s="219"/>
      <c r="N178" s="220"/>
      <c r="O178" s="220"/>
      <c r="P178" s="221">
        <f>SUM(P179:P180)</f>
        <v>0</v>
      </c>
      <c r="Q178" s="220"/>
      <c r="R178" s="221">
        <f>SUM(R179:R180)</f>
        <v>20</v>
      </c>
      <c r="S178" s="220"/>
      <c r="T178" s="222">
        <f>SUM(T179:T180)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23" t="s">
        <v>83</v>
      </c>
      <c r="AT178" s="224" t="s">
        <v>75</v>
      </c>
      <c r="AU178" s="224" t="s">
        <v>76</v>
      </c>
      <c r="AY178" s="223" t="s">
        <v>349</v>
      </c>
      <c r="BK178" s="225">
        <f>SUM(BK179:BK180)</f>
        <v>0</v>
      </c>
    </row>
    <row r="179" s="2" customFormat="1" ht="24.15" customHeight="1">
      <c r="A179" s="38"/>
      <c r="B179" s="39"/>
      <c r="C179" s="228" t="s">
        <v>584</v>
      </c>
      <c r="D179" s="228" t="s">
        <v>351</v>
      </c>
      <c r="E179" s="229" t="s">
        <v>2671</v>
      </c>
      <c r="F179" s="230" t="s">
        <v>2672</v>
      </c>
      <c r="G179" s="231" t="s">
        <v>1931</v>
      </c>
      <c r="H179" s="232">
        <v>1</v>
      </c>
      <c r="I179" s="233"/>
      <c r="J179" s="234">
        <f>ROUND(I179*H179,2)</f>
        <v>0</v>
      </c>
      <c r="K179" s="230" t="s">
        <v>1</v>
      </c>
      <c r="L179" s="44"/>
      <c r="M179" s="235" t="s">
        <v>1</v>
      </c>
      <c r="N179" s="236" t="s">
        <v>41</v>
      </c>
      <c r="O179" s="91"/>
      <c r="P179" s="237">
        <f>O179*H179</f>
        <v>0</v>
      </c>
      <c r="Q179" s="237">
        <v>5</v>
      </c>
      <c r="R179" s="237">
        <f>Q179*H179</f>
        <v>5</v>
      </c>
      <c r="S179" s="237">
        <v>0</v>
      </c>
      <c r="T179" s="238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39" t="s">
        <v>356</v>
      </c>
      <c r="AT179" s="239" t="s">
        <v>351</v>
      </c>
      <c r="AU179" s="239" t="s">
        <v>83</v>
      </c>
      <c r="AY179" s="17" t="s">
        <v>349</v>
      </c>
      <c r="BE179" s="240">
        <f>IF(N179="základní",J179,0)</f>
        <v>0</v>
      </c>
      <c r="BF179" s="240">
        <f>IF(N179="snížená",J179,0)</f>
        <v>0</v>
      </c>
      <c r="BG179" s="240">
        <f>IF(N179="zákl. přenesená",J179,0)</f>
        <v>0</v>
      </c>
      <c r="BH179" s="240">
        <f>IF(N179="sníž. přenesená",J179,0)</f>
        <v>0</v>
      </c>
      <c r="BI179" s="240">
        <f>IF(N179="nulová",J179,0)</f>
        <v>0</v>
      </c>
      <c r="BJ179" s="17" t="s">
        <v>83</v>
      </c>
      <c r="BK179" s="240">
        <f>ROUND(I179*H179,2)</f>
        <v>0</v>
      </c>
      <c r="BL179" s="17" t="s">
        <v>356</v>
      </c>
      <c r="BM179" s="239" t="s">
        <v>795</v>
      </c>
    </row>
    <row r="180" s="2" customFormat="1" ht="24.15" customHeight="1">
      <c r="A180" s="38"/>
      <c r="B180" s="39"/>
      <c r="C180" s="228" t="s">
        <v>588</v>
      </c>
      <c r="D180" s="228" t="s">
        <v>351</v>
      </c>
      <c r="E180" s="229" t="s">
        <v>2673</v>
      </c>
      <c r="F180" s="230" t="s">
        <v>2674</v>
      </c>
      <c r="G180" s="231" t="s">
        <v>1931</v>
      </c>
      <c r="H180" s="232">
        <v>1</v>
      </c>
      <c r="I180" s="233"/>
      <c r="J180" s="234">
        <f>ROUND(I180*H180,2)</f>
        <v>0</v>
      </c>
      <c r="K180" s="230" t="s">
        <v>1</v>
      </c>
      <c r="L180" s="44"/>
      <c r="M180" s="235" t="s">
        <v>1</v>
      </c>
      <c r="N180" s="236" t="s">
        <v>41</v>
      </c>
      <c r="O180" s="91"/>
      <c r="P180" s="237">
        <f>O180*H180</f>
        <v>0</v>
      </c>
      <c r="Q180" s="237">
        <v>15</v>
      </c>
      <c r="R180" s="237">
        <f>Q180*H180</f>
        <v>15</v>
      </c>
      <c r="S180" s="237">
        <v>0</v>
      </c>
      <c r="T180" s="238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39" t="s">
        <v>356</v>
      </c>
      <c r="AT180" s="239" t="s">
        <v>351</v>
      </c>
      <c r="AU180" s="239" t="s">
        <v>83</v>
      </c>
      <c r="AY180" s="17" t="s">
        <v>349</v>
      </c>
      <c r="BE180" s="240">
        <f>IF(N180="základní",J180,0)</f>
        <v>0</v>
      </c>
      <c r="BF180" s="240">
        <f>IF(N180="snížená",J180,0)</f>
        <v>0</v>
      </c>
      <c r="BG180" s="240">
        <f>IF(N180="zákl. přenesená",J180,0)</f>
        <v>0</v>
      </c>
      <c r="BH180" s="240">
        <f>IF(N180="sníž. přenesená",J180,0)</f>
        <v>0</v>
      </c>
      <c r="BI180" s="240">
        <f>IF(N180="nulová",J180,0)</f>
        <v>0</v>
      </c>
      <c r="BJ180" s="17" t="s">
        <v>83</v>
      </c>
      <c r="BK180" s="240">
        <f>ROUND(I180*H180,2)</f>
        <v>0</v>
      </c>
      <c r="BL180" s="17" t="s">
        <v>356</v>
      </c>
      <c r="BM180" s="239" t="s">
        <v>824</v>
      </c>
    </row>
    <row r="181" s="12" customFormat="1" ht="25.92" customHeight="1">
      <c r="A181" s="12"/>
      <c r="B181" s="212"/>
      <c r="C181" s="213"/>
      <c r="D181" s="214" t="s">
        <v>75</v>
      </c>
      <c r="E181" s="215" t="s">
        <v>2119</v>
      </c>
      <c r="F181" s="215" t="s">
        <v>2675</v>
      </c>
      <c r="G181" s="213"/>
      <c r="H181" s="213"/>
      <c r="I181" s="216"/>
      <c r="J181" s="217">
        <f>BK181</f>
        <v>0</v>
      </c>
      <c r="K181" s="213"/>
      <c r="L181" s="218"/>
      <c r="M181" s="219"/>
      <c r="N181" s="220"/>
      <c r="O181" s="220"/>
      <c r="P181" s="221">
        <f>SUM(P182:P187)</f>
        <v>0</v>
      </c>
      <c r="Q181" s="220"/>
      <c r="R181" s="221">
        <f>SUM(R182:R187)</f>
        <v>306.85000000000002</v>
      </c>
      <c r="S181" s="220"/>
      <c r="T181" s="222">
        <f>SUM(T182:T187)</f>
        <v>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223" t="s">
        <v>83</v>
      </c>
      <c r="AT181" s="224" t="s">
        <v>75</v>
      </c>
      <c r="AU181" s="224" t="s">
        <v>76</v>
      </c>
      <c r="AY181" s="223" t="s">
        <v>349</v>
      </c>
      <c r="BK181" s="225">
        <f>SUM(BK182:BK187)</f>
        <v>0</v>
      </c>
    </row>
    <row r="182" s="2" customFormat="1" ht="24.15" customHeight="1">
      <c r="A182" s="38"/>
      <c r="B182" s="39"/>
      <c r="C182" s="228" t="s">
        <v>592</v>
      </c>
      <c r="D182" s="228" t="s">
        <v>351</v>
      </c>
      <c r="E182" s="229" t="s">
        <v>2676</v>
      </c>
      <c r="F182" s="230" t="s">
        <v>2677</v>
      </c>
      <c r="G182" s="231" t="s">
        <v>2249</v>
      </c>
      <c r="H182" s="232">
        <v>160</v>
      </c>
      <c r="I182" s="233"/>
      <c r="J182" s="234">
        <f>ROUND(I182*H182,2)</f>
        <v>0</v>
      </c>
      <c r="K182" s="230" t="s">
        <v>1</v>
      </c>
      <c r="L182" s="44"/>
      <c r="M182" s="235" t="s">
        <v>1</v>
      </c>
      <c r="N182" s="236" t="s">
        <v>41</v>
      </c>
      <c r="O182" s="91"/>
      <c r="P182" s="237">
        <f>O182*H182</f>
        <v>0</v>
      </c>
      <c r="Q182" s="237">
        <v>0.34999999999999998</v>
      </c>
      <c r="R182" s="237">
        <f>Q182*H182</f>
        <v>56</v>
      </c>
      <c r="S182" s="237">
        <v>0</v>
      </c>
      <c r="T182" s="238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39" t="s">
        <v>356</v>
      </c>
      <c r="AT182" s="239" t="s">
        <v>351</v>
      </c>
      <c r="AU182" s="239" t="s">
        <v>83</v>
      </c>
      <c r="AY182" s="17" t="s">
        <v>349</v>
      </c>
      <c r="BE182" s="240">
        <f>IF(N182="základní",J182,0)</f>
        <v>0</v>
      </c>
      <c r="BF182" s="240">
        <f>IF(N182="snížená",J182,0)</f>
        <v>0</v>
      </c>
      <c r="BG182" s="240">
        <f>IF(N182="zákl. přenesená",J182,0)</f>
        <v>0</v>
      </c>
      <c r="BH182" s="240">
        <f>IF(N182="sníž. přenesená",J182,0)</f>
        <v>0</v>
      </c>
      <c r="BI182" s="240">
        <f>IF(N182="nulová",J182,0)</f>
        <v>0</v>
      </c>
      <c r="BJ182" s="17" t="s">
        <v>83</v>
      </c>
      <c r="BK182" s="240">
        <f>ROUND(I182*H182,2)</f>
        <v>0</v>
      </c>
      <c r="BL182" s="17" t="s">
        <v>356</v>
      </c>
      <c r="BM182" s="239" t="s">
        <v>834</v>
      </c>
    </row>
    <row r="183" s="2" customFormat="1" ht="24.15" customHeight="1">
      <c r="A183" s="38"/>
      <c r="B183" s="39"/>
      <c r="C183" s="228" t="s">
        <v>596</v>
      </c>
      <c r="D183" s="228" t="s">
        <v>351</v>
      </c>
      <c r="E183" s="229" t="s">
        <v>2678</v>
      </c>
      <c r="F183" s="230" t="s">
        <v>2679</v>
      </c>
      <c r="G183" s="231" t="s">
        <v>2249</v>
      </c>
      <c r="H183" s="232">
        <v>85</v>
      </c>
      <c r="I183" s="233"/>
      <c r="J183" s="234">
        <f>ROUND(I183*H183,2)</f>
        <v>0</v>
      </c>
      <c r="K183" s="230" t="s">
        <v>1</v>
      </c>
      <c r="L183" s="44"/>
      <c r="M183" s="235" t="s">
        <v>1</v>
      </c>
      <c r="N183" s="236" t="s">
        <v>41</v>
      </c>
      <c r="O183" s="91"/>
      <c r="P183" s="237">
        <f>O183*H183</f>
        <v>0</v>
      </c>
      <c r="Q183" s="237">
        <v>0.42999999999999999</v>
      </c>
      <c r="R183" s="237">
        <f>Q183*H183</f>
        <v>36.549999999999997</v>
      </c>
      <c r="S183" s="237">
        <v>0</v>
      </c>
      <c r="T183" s="238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39" t="s">
        <v>356</v>
      </c>
      <c r="AT183" s="239" t="s">
        <v>351</v>
      </c>
      <c r="AU183" s="239" t="s">
        <v>83</v>
      </c>
      <c r="AY183" s="17" t="s">
        <v>349</v>
      </c>
      <c r="BE183" s="240">
        <f>IF(N183="základní",J183,0)</f>
        <v>0</v>
      </c>
      <c r="BF183" s="240">
        <f>IF(N183="snížená",J183,0)</f>
        <v>0</v>
      </c>
      <c r="BG183" s="240">
        <f>IF(N183="zákl. přenesená",J183,0)</f>
        <v>0</v>
      </c>
      <c r="BH183" s="240">
        <f>IF(N183="sníž. přenesená",J183,0)</f>
        <v>0</v>
      </c>
      <c r="BI183" s="240">
        <f>IF(N183="nulová",J183,0)</f>
        <v>0</v>
      </c>
      <c r="BJ183" s="17" t="s">
        <v>83</v>
      </c>
      <c r="BK183" s="240">
        <f>ROUND(I183*H183,2)</f>
        <v>0</v>
      </c>
      <c r="BL183" s="17" t="s">
        <v>356</v>
      </c>
      <c r="BM183" s="239" t="s">
        <v>844</v>
      </c>
    </row>
    <row r="184" s="2" customFormat="1" ht="24.15" customHeight="1">
      <c r="A184" s="38"/>
      <c r="B184" s="39"/>
      <c r="C184" s="228" t="s">
        <v>600</v>
      </c>
      <c r="D184" s="228" t="s">
        <v>351</v>
      </c>
      <c r="E184" s="229" t="s">
        <v>2680</v>
      </c>
      <c r="F184" s="230" t="s">
        <v>2681</v>
      </c>
      <c r="G184" s="231" t="s">
        <v>2249</v>
      </c>
      <c r="H184" s="232">
        <v>70</v>
      </c>
      <c r="I184" s="233"/>
      <c r="J184" s="234">
        <f>ROUND(I184*H184,2)</f>
        <v>0</v>
      </c>
      <c r="K184" s="230" t="s">
        <v>1</v>
      </c>
      <c r="L184" s="44"/>
      <c r="M184" s="235" t="s">
        <v>1</v>
      </c>
      <c r="N184" s="236" t="s">
        <v>41</v>
      </c>
      <c r="O184" s="91"/>
      <c r="P184" s="237">
        <f>O184*H184</f>
        <v>0</v>
      </c>
      <c r="Q184" s="237">
        <v>0.65000000000000002</v>
      </c>
      <c r="R184" s="237">
        <f>Q184*H184</f>
        <v>45.5</v>
      </c>
      <c r="S184" s="237">
        <v>0</v>
      </c>
      <c r="T184" s="238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239" t="s">
        <v>356</v>
      </c>
      <c r="AT184" s="239" t="s">
        <v>351</v>
      </c>
      <c r="AU184" s="239" t="s">
        <v>83</v>
      </c>
      <c r="AY184" s="17" t="s">
        <v>349</v>
      </c>
      <c r="BE184" s="240">
        <f>IF(N184="základní",J184,0)</f>
        <v>0</v>
      </c>
      <c r="BF184" s="240">
        <f>IF(N184="snížená",J184,0)</f>
        <v>0</v>
      </c>
      <c r="BG184" s="240">
        <f>IF(N184="zákl. přenesená",J184,0)</f>
        <v>0</v>
      </c>
      <c r="BH184" s="240">
        <f>IF(N184="sníž. přenesená",J184,0)</f>
        <v>0</v>
      </c>
      <c r="BI184" s="240">
        <f>IF(N184="nulová",J184,0)</f>
        <v>0</v>
      </c>
      <c r="BJ184" s="17" t="s">
        <v>83</v>
      </c>
      <c r="BK184" s="240">
        <f>ROUND(I184*H184,2)</f>
        <v>0</v>
      </c>
      <c r="BL184" s="17" t="s">
        <v>356</v>
      </c>
      <c r="BM184" s="239" t="s">
        <v>854</v>
      </c>
    </row>
    <row r="185" s="2" customFormat="1" ht="24.15" customHeight="1">
      <c r="A185" s="38"/>
      <c r="B185" s="39"/>
      <c r="C185" s="228" t="s">
        <v>604</v>
      </c>
      <c r="D185" s="228" t="s">
        <v>351</v>
      </c>
      <c r="E185" s="229" t="s">
        <v>2682</v>
      </c>
      <c r="F185" s="230" t="s">
        <v>2683</v>
      </c>
      <c r="G185" s="231" t="s">
        <v>2249</v>
      </c>
      <c r="H185" s="232">
        <v>100</v>
      </c>
      <c r="I185" s="233"/>
      <c r="J185" s="234">
        <f>ROUND(I185*H185,2)</f>
        <v>0</v>
      </c>
      <c r="K185" s="230" t="s">
        <v>1</v>
      </c>
      <c r="L185" s="44"/>
      <c r="M185" s="235" t="s">
        <v>1</v>
      </c>
      <c r="N185" s="236" t="s">
        <v>41</v>
      </c>
      <c r="O185" s="91"/>
      <c r="P185" s="237">
        <f>O185*H185</f>
        <v>0</v>
      </c>
      <c r="Q185" s="237">
        <v>0.83999999999999997</v>
      </c>
      <c r="R185" s="237">
        <f>Q185*H185</f>
        <v>84</v>
      </c>
      <c r="S185" s="237">
        <v>0</v>
      </c>
      <c r="T185" s="238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39" t="s">
        <v>356</v>
      </c>
      <c r="AT185" s="239" t="s">
        <v>351</v>
      </c>
      <c r="AU185" s="239" t="s">
        <v>83</v>
      </c>
      <c r="AY185" s="17" t="s">
        <v>349</v>
      </c>
      <c r="BE185" s="240">
        <f>IF(N185="základní",J185,0)</f>
        <v>0</v>
      </c>
      <c r="BF185" s="240">
        <f>IF(N185="snížená",J185,0)</f>
        <v>0</v>
      </c>
      <c r="BG185" s="240">
        <f>IF(N185="zákl. přenesená",J185,0)</f>
        <v>0</v>
      </c>
      <c r="BH185" s="240">
        <f>IF(N185="sníž. přenesená",J185,0)</f>
        <v>0</v>
      </c>
      <c r="BI185" s="240">
        <f>IF(N185="nulová",J185,0)</f>
        <v>0</v>
      </c>
      <c r="BJ185" s="17" t="s">
        <v>83</v>
      </c>
      <c r="BK185" s="240">
        <f>ROUND(I185*H185,2)</f>
        <v>0</v>
      </c>
      <c r="BL185" s="17" t="s">
        <v>356</v>
      </c>
      <c r="BM185" s="239" t="s">
        <v>865</v>
      </c>
    </row>
    <row r="186" s="2" customFormat="1" ht="24.15" customHeight="1">
      <c r="A186" s="38"/>
      <c r="B186" s="39"/>
      <c r="C186" s="228" t="s">
        <v>608</v>
      </c>
      <c r="D186" s="228" t="s">
        <v>351</v>
      </c>
      <c r="E186" s="229" t="s">
        <v>2684</v>
      </c>
      <c r="F186" s="230" t="s">
        <v>2685</v>
      </c>
      <c r="G186" s="231" t="s">
        <v>2249</v>
      </c>
      <c r="H186" s="232">
        <v>60</v>
      </c>
      <c r="I186" s="233"/>
      <c r="J186" s="234">
        <f>ROUND(I186*H186,2)</f>
        <v>0</v>
      </c>
      <c r="K186" s="230" t="s">
        <v>1</v>
      </c>
      <c r="L186" s="44"/>
      <c r="M186" s="235" t="s">
        <v>1</v>
      </c>
      <c r="N186" s="236" t="s">
        <v>41</v>
      </c>
      <c r="O186" s="91"/>
      <c r="P186" s="237">
        <f>O186*H186</f>
        <v>0</v>
      </c>
      <c r="Q186" s="237">
        <v>1.2</v>
      </c>
      <c r="R186" s="237">
        <f>Q186*H186</f>
        <v>72</v>
      </c>
      <c r="S186" s="237">
        <v>0</v>
      </c>
      <c r="T186" s="238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39" t="s">
        <v>356</v>
      </c>
      <c r="AT186" s="239" t="s">
        <v>351</v>
      </c>
      <c r="AU186" s="239" t="s">
        <v>83</v>
      </c>
      <c r="AY186" s="17" t="s">
        <v>349</v>
      </c>
      <c r="BE186" s="240">
        <f>IF(N186="základní",J186,0)</f>
        <v>0</v>
      </c>
      <c r="BF186" s="240">
        <f>IF(N186="snížená",J186,0)</f>
        <v>0</v>
      </c>
      <c r="BG186" s="240">
        <f>IF(N186="zákl. přenesená",J186,0)</f>
        <v>0</v>
      </c>
      <c r="BH186" s="240">
        <f>IF(N186="sníž. přenesená",J186,0)</f>
        <v>0</v>
      </c>
      <c r="BI186" s="240">
        <f>IF(N186="nulová",J186,0)</f>
        <v>0</v>
      </c>
      <c r="BJ186" s="17" t="s">
        <v>83</v>
      </c>
      <c r="BK186" s="240">
        <f>ROUND(I186*H186,2)</f>
        <v>0</v>
      </c>
      <c r="BL186" s="17" t="s">
        <v>356</v>
      </c>
      <c r="BM186" s="239" t="s">
        <v>874</v>
      </c>
    </row>
    <row r="187" s="2" customFormat="1" ht="24.15" customHeight="1">
      <c r="A187" s="38"/>
      <c r="B187" s="39"/>
      <c r="C187" s="228" t="s">
        <v>615</v>
      </c>
      <c r="D187" s="228" t="s">
        <v>351</v>
      </c>
      <c r="E187" s="229" t="s">
        <v>2686</v>
      </c>
      <c r="F187" s="230" t="s">
        <v>2687</v>
      </c>
      <c r="G187" s="231" t="s">
        <v>2249</v>
      </c>
      <c r="H187" s="232">
        <v>8</v>
      </c>
      <c r="I187" s="233"/>
      <c r="J187" s="234">
        <f>ROUND(I187*H187,2)</f>
        <v>0</v>
      </c>
      <c r="K187" s="230" t="s">
        <v>1</v>
      </c>
      <c r="L187" s="44"/>
      <c r="M187" s="235" t="s">
        <v>1</v>
      </c>
      <c r="N187" s="236" t="s">
        <v>41</v>
      </c>
      <c r="O187" s="91"/>
      <c r="P187" s="237">
        <f>O187*H187</f>
        <v>0</v>
      </c>
      <c r="Q187" s="237">
        <v>1.6000000000000001</v>
      </c>
      <c r="R187" s="237">
        <f>Q187*H187</f>
        <v>12.800000000000001</v>
      </c>
      <c r="S187" s="237">
        <v>0</v>
      </c>
      <c r="T187" s="238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39" t="s">
        <v>356</v>
      </c>
      <c r="AT187" s="239" t="s">
        <v>351</v>
      </c>
      <c r="AU187" s="239" t="s">
        <v>83</v>
      </c>
      <c r="AY187" s="17" t="s">
        <v>349</v>
      </c>
      <c r="BE187" s="240">
        <f>IF(N187="základní",J187,0)</f>
        <v>0</v>
      </c>
      <c r="BF187" s="240">
        <f>IF(N187="snížená",J187,0)</f>
        <v>0</v>
      </c>
      <c r="BG187" s="240">
        <f>IF(N187="zákl. přenesená",J187,0)</f>
        <v>0</v>
      </c>
      <c r="BH187" s="240">
        <f>IF(N187="sníž. přenesená",J187,0)</f>
        <v>0</v>
      </c>
      <c r="BI187" s="240">
        <f>IF(N187="nulová",J187,0)</f>
        <v>0</v>
      </c>
      <c r="BJ187" s="17" t="s">
        <v>83</v>
      </c>
      <c r="BK187" s="240">
        <f>ROUND(I187*H187,2)</f>
        <v>0</v>
      </c>
      <c r="BL187" s="17" t="s">
        <v>356</v>
      </c>
      <c r="BM187" s="239" t="s">
        <v>884</v>
      </c>
    </row>
    <row r="188" s="12" customFormat="1" ht="25.92" customHeight="1">
      <c r="A188" s="12"/>
      <c r="B188" s="212"/>
      <c r="C188" s="213"/>
      <c r="D188" s="214" t="s">
        <v>75</v>
      </c>
      <c r="E188" s="215" t="s">
        <v>2158</v>
      </c>
      <c r="F188" s="215" t="s">
        <v>2688</v>
      </c>
      <c r="G188" s="213"/>
      <c r="H188" s="213"/>
      <c r="I188" s="216"/>
      <c r="J188" s="217">
        <f>BK188</f>
        <v>0</v>
      </c>
      <c r="K188" s="213"/>
      <c r="L188" s="218"/>
      <c r="M188" s="219"/>
      <c r="N188" s="220"/>
      <c r="O188" s="220"/>
      <c r="P188" s="221">
        <f>SUM(P189:P199)</f>
        <v>0</v>
      </c>
      <c r="Q188" s="220"/>
      <c r="R188" s="221">
        <f>SUM(R189:R199)</f>
        <v>50</v>
      </c>
      <c r="S188" s="220"/>
      <c r="T188" s="222">
        <f>SUM(T189:T199)</f>
        <v>0</v>
      </c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R188" s="223" t="s">
        <v>83</v>
      </c>
      <c r="AT188" s="224" t="s">
        <v>75</v>
      </c>
      <c r="AU188" s="224" t="s">
        <v>76</v>
      </c>
      <c r="AY188" s="223" t="s">
        <v>349</v>
      </c>
      <c r="BK188" s="225">
        <f>SUM(BK189:BK199)</f>
        <v>0</v>
      </c>
    </row>
    <row r="189" s="2" customFormat="1" ht="16.5" customHeight="1">
      <c r="A189" s="38"/>
      <c r="B189" s="39"/>
      <c r="C189" s="228" t="s">
        <v>623</v>
      </c>
      <c r="D189" s="228" t="s">
        <v>351</v>
      </c>
      <c r="E189" s="229" t="s">
        <v>2689</v>
      </c>
      <c r="F189" s="230" t="s">
        <v>2690</v>
      </c>
      <c r="G189" s="231" t="s">
        <v>1931</v>
      </c>
      <c r="H189" s="232">
        <v>2</v>
      </c>
      <c r="I189" s="233"/>
      <c r="J189" s="234">
        <f>ROUND(I189*H189,2)</f>
        <v>0</v>
      </c>
      <c r="K189" s="230" t="s">
        <v>1</v>
      </c>
      <c r="L189" s="44"/>
      <c r="M189" s="235" t="s">
        <v>1</v>
      </c>
      <c r="N189" s="236" t="s">
        <v>41</v>
      </c>
      <c r="O189" s="91"/>
      <c r="P189" s="237">
        <f>O189*H189</f>
        <v>0</v>
      </c>
      <c r="Q189" s="237">
        <v>1.5</v>
      </c>
      <c r="R189" s="237">
        <f>Q189*H189</f>
        <v>3</v>
      </c>
      <c r="S189" s="237">
        <v>0</v>
      </c>
      <c r="T189" s="238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39" t="s">
        <v>356</v>
      </c>
      <c r="AT189" s="239" t="s">
        <v>351</v>
      </c>
      <c r="AU189" s="239" t="s">
        <v>83</v>
      </c>
      <c r="AY189" s="17" t="s">
        <v>349</v>
      </c>
      <c r="BE189" s="240">
        <f>IF(N189="základní",J189,0)</f>
        <v>0</v>
      </c>
      <c r="BF189" s="240">
        <f>IF(N189="snížená",J189,0)</f>
        <v>0</v>
      </c>
      <c r="BG189" s="240">
        <f>IF(N189="zákl. přenesená",J189,0)</f>
        <v>0</v>
      </c>
      <c r="BH189" s="240">
        <f>IF(N189="sníž. přenesená",J189,0)</f>
        <v>0</v>
      </c>
      <c r="BI189" s="240">
        <f>IF(N189="nulová",J189,0)</f>
        <v>0</v>
      </c>
      <c r="BJ189" s="17" t="s">
        <v>83</v>
      </c>
      <c r="BK189" s="240">
        <f>ROUND(I189*H189,2)</f>
        <v>0</v>
      </c>
      <c r="BL189" s="17" t="s">
        <v>356</v>
      </c>
      <c r="BM189" s="239" t="s">
        <v>895</v>
      </c>
    </row>
    <row r="190" s="2" customFormat="1" ht="16.5" customHeight="1">
      <c r="A190" s="38"/>
      <c r="B190" s="39"/>
      <c r="C190" s="228" t="s">
        <v>628</v>
      </c>
      <c r="D190" s="228" t="s">
        <v>351</v>
      </c>
      <c r="E190" s="229" t="s">
        <v>2691</v>
      </c>
      <c r="F190" s="230" t="s">
        <v>2692</v>
      </c>
      <c r="G190" s="231" t="s">
        <v>1931</v>
      </c>
      <c r="H190" s="232">
        <v>12</v>
      </c>
      <c r="I190" s="233"/>
      <c r="J190" s="234">
        <f>ROUND(I190*H190,2)</f>
        <v>0</v>
      </c>
      <c r="K190" s="230" t="s">
        <v>1</v>
      </c>
      <c r="L190" s="44"/>
      <c r="M190" s="235" t="s">
        <v>1</v>
      </c>
      <c r="N190" s="236" t="s">
        <v>41</v>
      </c>
      <c r="O190" s="91"/>
      <c r="P190" s="237">
        <f>O190*H190</f>
        <v>0</v>
      </c>
      <c r="Q190" s="237">
        <v>1.5</v>
      </c>
      <c r="R190" s="237">
        <f>Q190*H190</f>
        <v>18</v>
      </c>
      <c r="S190" s="237">
        <v>0</v>
      </c>
      <c r="T190" s="238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239" t="s">
        <v>356</v>
      </c>
      <c r="AT190" s="239" t="s">
        <v>351</v>
      </c>
      <c r="AU190" s="239" t="s">
        <v>83</v>
      </c>
      <c r="AY190" s="17" t="s">
        <v>349</v>
      </c>
      <c r="BE190" s="240">
        <f>IF(N190="základní",J190,0)</f>
        <v>0</v>
      </c>
      <c r="BF190" s="240">
        <f>IF(N190="snížená",J190,0)</f>
        <v>0</v>
      </c>
      <c r="BG190" s="240">
        <f>IF(N190="zákl. přenesená",J190,0)</f>
        <v>0</v>
      </c>
      <c r="BH190" s="240">
        <f>IF(N190="sníž. přenesená",J190,0)</f>
        <v>0</v>
      </c>
      <c r="BI190" s="240">
        <f>IF(N190="nulová",J190,0)</f>
        <v>0</v>
      </c>
      <c r="BJ190" s="17" t="s">
        <v>83</v>
      </c>
      <c r="BK190" s="240">
        <f>ROUND(I190*H190,2)</f>
        <v>0</v>
      </c>
      <c r="BL190" s="17" t="s">
        <v>356</v>
      </c>
      <c r="BM190" s="239" t="s">
        <v>905</v>
      </c>
    </row>
    <row r="191" s="2" customFormat="1" ht="16.5" customHeight="1">
      <c r="A191" s="38"/>
      <c r="B191" s="39"/>
      <c r="C191" s="228" t="s">
        <v>633</v>
      </c>
      <c r="D191" s="228" t="s">
        <v>351</v>
      </c>
      <c r="E191" s="229" t="s">
        <v>2693</v>
      </c>
      <c r="F191" s="230" t="s">
        <v>2694</v>
      </c>
      <c r="G191" s="231" t="s">
        <v>1931</v>
      </c>
      <c r="H191" s="232">
        <v>6</v>
      </c>
      <c r="I191" s="233"/>
      <c r="J191" s="234">
        <f>ROUND(I191*H191,2)</f>
        <v>0</v>
      </c>
      <c r="K191" s="230" t="s">
        <v>1</v>
      </c>
      <c r="L191" s="44"/>
      <c r="M191" s="235" t="s">
        <v>1</v>
      </c>
      <c r="N191" s="236" t="s">
        <v>41</v>
      </c>
      <c r="O191" s="91"/>
      <c r="P191" s="237">
        <f>O191*H191</f>
        <v>0</v>
      </c>
      <c r="Q191" s="237">
        <v>1</v>
      </c>
      <c r="R191" s="237">
        <f>Q191*H191</f>
        <v>6</v>
      </c>
      <c r="S191" s="237">
        <v>0</v>
      </c>
      <c r="T191" s="238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39" t="s">
        <v>356</v>
      </c>
      <c r="AT191" s="239" t="s">
        <v>351</v>
      </c>
      <c r="AU191" s="239" t="s">
        <v>83</v>
      </c>
      <c r="AY191" s="17" t="s">
        <v>349</v>
      </c>
      <c r="BE191" s="240">
        <f>IF(N191="základní",J191,0)</f>
        <v>0</v>
      </c>
      <c r="BF191" s="240">
        <f>IF(N191="snížená",J191,0)</f>
        <v>0</v>
      </c>
      <c r="BG191" s="240">
        <f>IF(N191="zákl. přenesená",J191,0)</f>
        <v>0</v>
      </c>
      <c r="BH191" s="240">
        <f>IF(N191="sníž. přenesená",J191,0)</f>
        <v>0</v>
      </c>
      <c r="BI191" s="240">
        <f>IF(N191="nulová",J191,0)</f>
        <v>0</v>
      </c>
      <c r="BJ191" s="17" t="s">
        <v>83</v>
      </c>
      <c r="BK191" s="240">
        <f>ROUND(I191*H191,2)</f>
        <v>0</v>
      </c>
      <c r="BL191" s="17" t="s">
        <v>356</v>
      </c>
      <c r="BM191" s="239" t="s">
        <v>916</v>
      </c>
    </row>
    <row r="192" s="2" customFormat="1" ht="16.5" customHeight="1">
      <c r="A192" s="38"/>
      <c r="B192" s="39"/>
      <c r="C192" s="228" t="s">
        <v>637</v>
      </c>
      <c r="D192" s="228" t="s">
        <v>351</v>
      </c>
      <c r="E192" s="229" t="s">
        <v>2695</v>
      </c>
      <c r="F192" s="230" t="s">
        <v>2696</v>
      </c>
      <c r="G192" s="231" t="s">
        <v>1931</v>
      </c>
      <c r="H192" s="232">
        <v>2</v>
      </c>
      <c r="I192" s="233"/>
      <c r="J192" s="234">
        <f>ROUND(I192*H192,2)</f>
        <v>0</v>
      </c>
      <c r="K192" s="230" t="s">
        <v>1</v>
      </c>
      <c r="L192" s="44"/>
      <c r="M192" s="235" t="s">
        <v>1</v>
      </c>
      <c r="N192" s="236" t="s">
        <v>41</v>
      </c>
      <c r="O192" s="91"/>
      <c r="P192" s="237">
        <f>O192*H192</f>
        <v>0</v>
      </c>
      <c r="Q192" s="237">
        <v>1</v>
      </c>
      <c r="R192" s="237">
        <f>Q192*H192</f>
        <v>2</v>
      </c>
      <c r="S192" s="237">
        <v>0</v>
      </c>
      <c r="T192" s="238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239" t="s">
        <v>356</v>
      </c>
      <c r="AT192" s="239" t="s">
        <v>351</v>
      </c>
      <c r="AU192" s="239" t="s">
        <v>83</v>
      </c>
      <c r="AY192" s="17" t="s">
        <v>349</v>
      </c>
      <c r="BE192" s="240">
        <f>IF(N192="základní",J192,0)</f>
        <v>0</v>
      </c>
      <c r="BF192" s="240">
        <f>IF(N192="snížená",J192,0)</f>
        <v>0</v>
      </c>
      <c r="BG192" s="240">
        <f>IF(N192="zákl. přenesená",J192,0)</f>
        <v>0</v>
      </c>
      <c r="BH192" s="240">
        <f>IF(N192="sníž. přenesená",J192,0)</f>
        <v>0</v>
      </c>
      <c r="BI192" s="240">
        <f>IF(N192="nulová",J192,0)</f>
        <v>0</v>
      </c>
      <c r="BJ192" s="17" t="s">
        <v>83</v>
      </c>
      <c r="BK192" s="240">
        <f>ROUND(I192*H192,2)</f>
        <v>0</v>
      </c>
      <c r="BL192" s="17" t="s">
        <v>356</v>
      </c>
      <c r="BM192" s="239" t="s">
        <v>930</v>
      </c>
    </row>
    <row r="193" s="2" customFormat="1" ht="16.5" customHeight="1">
      <c r="A193" s="38"/>
      <c r="B193" s="39"/>
      <c r="C193" s="228" t="s">
        <v>642</v>
      </c>
      <c r="D193" s="228" t="s">
        <v>351</v>
      </c>
      <c r="E193" s="229" t="s">
        <v>2697</v>
      </c>
      <c r="F193" s="230" t="s">
        <v>2698</v>
      </c>
      <c r="G193" s="231" t="s">
        <v>1931</v>
      </c>
      <c r="H193" s="232">
        <v>2</v>
      </c>
      <c r="I193" s="233"/>
      <c r="J193" s="234">
        <f>ROUND(I193*H193,2)</f>
        <v>0</v>
      </c>
      <c r="K193" s="230" t="s">
        <v>1</v>
      </c>
      <c r="L193" s="44"/>
      <c r="M193" s="235" t="s">
        <v>1</v>
      </c>
      <c r="N193" s="236" t="s">
        <v>41</v>
      </c>
      <c r="O193" s="91"/>
      <c r="P193" s="237">
        <f>O193*H193</f>
        <v>0</v>
      </c>
      <c r="Q193" s="237">
        <v>1</v>
      </c>
      <c r="R193" s="237">
        <f>Q193*H193</f>
        <v>2</v>
      </c>
      <c r="S193" s="237">
        <v>0</v>
      </c>
      <c r="T193" s="238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39" t="s">
        <v>356</v>
      </c>
      <c r="AT193" s="239" t="s">
        <v>351</v>
      </c>
      <c r="AU193" s="239" t="s">
        <v>83</v>
      </c>
      <c r="AY193" s="17" t="s">
        <v>349</v>
      </c>
      <c r="BE193" s="240">
        <f>IF(N193="základní",J193,0)</f>
        <v>0</v>
      </c>
      <c r="BF193" s="240">
        <f>IF(N193="snížená",J193,0)</f>
        <v>0</v>
      </c>
      <c r="BG193" s="240">
        <f>IF(N193="zákl. přenesená",J193,0)</f>
        <v>0</v>
      </c>
      <c r="BH193" s="240">
        <f>IF(N193="sníž. přenesená",J193,0)</f>
        <v>0</v>
      </c>
      <c r="BI193" s="240">
        <f>IF(N193="nulová",J193,0)</f>
        <v>0</v>
      </c>
      <c r="BJ193" s="17" t="s">
        <v>83</v>
      </c>
      <c r="BK193" s="240">
        <f>ROUND(I193*H193,2)</f>
        <v>0</v>
      </c>
      <c r="BL193" s="17" t="s">
        <v>356</v>
      </c>
      <c r="BM193" s="239" t="s">
        <v>946</v>
      </c>
    </row>
    <row r="194" s="2" customFormat="1" ht="16.5" customHeight="1">
      <c r="A194" s="38"/>
      <c r="B194" s="39"/>
      <c r="C194" s="228" t="s">
        <v>648</v>
      </c>
      <c r="D194" s="228" t="s">
        <v>351</v>
      </c>
      <c r="E194" s="229" t="s">
        <v>2699</v>
      </c>
      <c r="F194" s="230" t="s">
        <v>2700</v>
      </c>
      <c r="G194" s="231" t="s">
        <v>1931</v>
      </c>
      <c r="H194" s="232">
        <v>2</v>
      </c>
      <c r="I194" s="233"/>
      <c r="J194" s="234">
        <f>ROUND(I194*H194,2)</f>
        <v>0</v>
      </c>
      <c r="K194" s="230" t="s">
        <v>1</v>
      </c>
      <c r="L194" s="44"/>
      <c r="M194" s="235" t="s">
        <v>1</v>
      </c>
      <c r="N194" s="236" t="s">
        <v>41</v>
      </c>
      <c r="O194" s="91"/>
      <c r="P194" s="237">
        <f>O194*H194</f>
        <v>0</v>
      </c>
      <c r="Q194" s="237">
        <v>1</v>
      </c>
      <c r="R194" s="237">
        <f>Q194*H194</f>
        <v>2</v>
      </c>
      <c r="S194" s="237">
        <v>0</v>
      </c>
      <c r="T194" s="238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239" t="s">
        <v>356</v>
      </c>
      <c r="AT194" s="239" t="s">
        <v>351</v>
      </c>
      <c r="AU194" s="239" t="s">
        <v>83</v>
      </c>
      <c r="AY194" s="17" t="s">
        <v>349</v>
      </c>
      <c r="BE194" s="240">
        <f>IF(N194="základní",J194,0)</f>
        <v>0</v>
      </c>
      <c r="BF194" s="240">
        <f>IF(N194="snížená",J194,0)</f>
        <v>0</v>
      </c>
      <c r="BG194" s="240">
        <f>IF(N194="zákl. přenesená",J194,0)</f>
        <v>0</v>
      </c>
      <c r="BH194" s="240">
        <f>IF(N194="sníž. přenesená",J194,0)</f>
        <v>0</v>
      </c>
      <c r="BI194" s="240">
        <f>IF(N194="nulová",J194,0)</f>
        <v>0</v>
      </c>
      <c r="BJ194" s="17" t="s">
        <v>83</v>
      </c>
      <c r="BK194" s="240">
        <f>ROUND(I194*H194,2)</f>
        <v>0</v>
      </c>
      <c r="BL194" s="17" t="s">
        <v>356</v>
      </c>
      <c r="BM194" s="239" t="s">
        <v>963</v>
      </c>
    </row>
    <row r="195" s="2" customFormat="1" ht="16.5" customHeight="1">
      <c r="A195" s="38"/>
      <c r="B195" s="39"/>
      <c r="C195" s="228" t="s">
        <v>652</v>
      </c>
      <c r="D195" s="228" t="s">
        <v>351</v>
      </c>
      <c r="E195" s="229" t="s">
        <v>2701</v>
      </c>
      <c r="F195" s="230" t="s">
        <v>2702</v>
      </c>
      <c r="G195" s="231" t="s">
        <v>1931</v>
      </c>
      <c r="H195" s="232">
        <v>8</v>
      </c>
      <c r="I195" s="233"/>
      <c r="J195" s="234">
        <f>ROUND(I195*H195,2)</f>
        <v>0</v>
      </c>
      <c r="K195" s="230" t="s">
        <v>1</v>
      </c>
      <c r="L195" s="44"/>
      <c r="M195" s="235" t="s">
        <v>1</v>
      </c>
      <c r="N195" s="236" t="s">
        <v>41</v>
      </c>
      <c r="O195" s="91"/>
      <c r="P195" s="237">
        <f>O195*H195</f>
        <v>0</v>
      </c>
      <c r="Q195" s="237">
        <v>0.5</v>
      </c>
      <c r="R195" s="237">
        <f>Q195*H195</f>
        <v>4</v>
      </c>
      <c r="S195" s="237">
        <v>0</v>
      </c>
      <c r="T195" s="238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39" t="s">
        <v>356</v>
      </c>
      <c r="AT195" s="239" t="s">
        <v>351</v>
      </c>
      <c r="AU195" s="239" t="s">
        <v>83</v>
      </c>
      <c r="AY195" s="17" t="s">
        <v>349</v>
      </c>
      <c r="BE195" s="240">
        <f>IF(N195="základní",J195,0)</f>
        <v>0</v>
      </c>
      <c r="BF195" s="240">
        <f>IF(N195="snížená",J195,0)</f>
        <v>0</v>
      </c>
      <c r="BG195" s="240">
        <f>IF(N195="zákl. přenesená",J195,0)</f>
        <v>0</v>
      </c>
      <c r="BH195" s="240">
        <f>IF(N195="sníž. přenesená",J195,0)</f>
        <v>0</v>
      </c>
      <c r="BI195" s="240">
        <f>IF(N195="nulová",J195,0)</f>
        <v>0</v>
      </c>
      <c r="BJ195" s="17" t="s">
        <v>83</v>
      </c>
      <c r="BK195" s="240">
        <f>ROUND(I195*H195,2)</f>
        <v>0</v>
      </c>
      <c r="BL195" s="17" t="s">
        <v>356</v>
      </c>
      <c r="BM195" s="239" t="s">
        <v>976</v>
      </c>
    </row>
    <row r="196" s="2" customFormat="1" ht="16.5" customHeight="1">
      <c r="A196" s="38"/>
      <c r="B196" s="39"/>
      <c r="C196" s="228" t="s">
        <v>658</v>
      </c>
      <c r="D196" s="228" t="s">
        <v>351</v>
      </c>
      <c r="E196" s="229" t="s">
        <v>2703</v>
      </c>
      <c r="F196" s="230" t="s">
        <v>2704</v>
      </c>
      <c r="G196" s="231" t="s">
        <v>1931</v>
      </c>
      <c r="H196" s="232">
        <v>10</v>
      </c>
      <c r="I196" s="233"/>
      <c r="J196" s="234">
        <f>ROUND(I196*H196,2)</f>
        <v>0</v>
      </c>
      <c r="K196" s="230" t="s">
        <v>1</v>
      </c>
      <c r="L196" s="44"/>
      <c r="M196" s="235" t="s">
        <v>1</v>
      </c>
      <c r="N196" s="236" t="s">
        <v>41</v>
      </c>
      <c r="O196" s="91"/>
      <c r="P196" s="237">
        <f>O196*H196</f>
        <v>0</v>
      </c>
      <c r="Q196" s="237">
        <v>0.5</v>
      </c>
      <c r="R196" s="237">
        <f>Q196*H196</f>
        <v>5</v>
      </c>
      <c r="S196" s="237">
        <v>0</v>
      </c>
      <c r="T196" s="238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39" t="s">
        <v>356</v>
      </c>
      <c r="AT196" s="239" t="s">
        <v>351</v>
      </c>
      <c r="AU196" s="239" t="s">
        <v>83</v>
      </c>
      <c r="AY196" s="17" t="s">
        <v>349</v>
      </c>
      <c r="BE196" s="240">
        <f>IF(N196="základní",J196,0)</f>
        <v>0</v>
      </c>
      <c r="BF196" s="240">
        <f>IF(N196="snížená",J196,0)</f>
        <v>0</v>
      </c>
      <c r="BG196" s="240">
        <f>IF(N196="zákl. přenesená",J196,0)</f>
        <v>0</v>
      </c>
      <c r="BH196" s="240">
        <f>IF(N196="sníž. přenesená",J196,0)</f>
        <v>0</v>
      </c>
      <c r="BI196" s="240">
        <f>IF(N196="nulová",J196,0)</f>
        <v>0</v>
      </c>
      <c r="BJ196" s="17" t="s">
        <v>83</v>
      </c>
      <c r="BK196" s="240">
        <f>ROUND(I196*H196,2)</f>
        <v>0</v>
      </c>
      <c r="BL196" s="17" t="s">
        <v>356</v>
      </c>
      <c r="BM196" s="239" t="s">
        <v>987</v>
      </c>
    </row>
    <row r="197" s="2" customFormat="1" ht="16.5" customHeight="1">
      <c r="A197" s="38"/>
      <c r="B197" s="39"/>
      <c r="C197" s="228" t="s">
        <v>666</v>
      </c>
      <c r="D197" s="228" t="s">
        <v>351</v>
      </c>
      <c r="E197" s="229" t="s">
        <v>2705</v>
      </c>
      <c r="F197" s="230" t="s">
        <v>2706</v>
      </c>
      <c r="G197" s="231" t="s">
        <v>1931</v>
      </c>
      <c r="H197" s="232">
        <v>2</v>
      </c>
      <c r="I197" s="233"/>
      <c r="J197" s="234">
        <f>ROUND(I197*H197,2)</f>
        <v>0</v>
      </c>
      <c r="K197" s="230" t="s">
        <v>1</v>
      </c>
      <c r="L197" s="44"/>
      <c r="M197" s="235" t="s">
        <v>1</v>
      </c>
      <c r="N197" s="236" t="s">
        <v>41</v>
      </c>
      <c r="O197" s="91"/>
      <c r="P197" s="237">
        <f>O197*H197</f>
        <v>0</v>
      </c>
      <c r="Q197" s="237">
        <v>2</v>
      </c>
      <c r="R197" s="237">
        <f>Q197*H197</f>
        <v>4</v>
      </c>
      <c r="S197" s="237">
        <v>0</v>
      </c>
      <c r="T197" s="238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39" t="s">
        <v>356</v>
      </c>
      <c r="AT197" s="239" t="s">
        <v>351</v>
      </c>
      <c r="AU197" s="239" t="s">
        <v>83</v>
      </c>
      <c r="AY197" s="17" t="s">
        <v>349</v>
      </c>
      <c r="BE197" s="240">
        <f>IF(N197="základní",J197,0)</f>
        <v>0</v>
      </c>
      <c r="BF197" s="240">
        <f>IF(N197="snížená",J197,0)</f>
        <v>0</v>
      </c>
      <c r="BG197" s="240">
        <f>IF(N197="zákl. přenesená",J197,0)</f>
        <v>0</v>
      </c>
      <c r="BH197" s="240">
        <f>IF(N197="sníž. přenesená",J197,0)</f>
        <v>0</v>
      </c>
      <c r="BI197" s="240">
        <f>IF(N197="nulová",J197,0)</f>
        <v>0</v>
      </c>
      <c r="BJ197" s="17" t="s">
        <v>83</v>
      </c>
      <c r="BK197" s="240">
        <f>ROUND(I197*H197,2)</f>
        <v>0</v>
      </c>
      <c r="BL197" s="17" t="s">
        <v>356</v>
      </c>
      <c r="BM197" s="239" t="s">
        <v>996</v>
      </c>
    </row>
    <row r="198" s="2" customFormat="1" ht="16.5" customHeight="1">
      <c r="A198" s="38"/>
      <c r="B198" s="39"/>
      <c r="C198" s="228" t="s">
        <v>670</v>
      </c>
      <c r="D198" s="228" t="s">
        <v>351</v>
      </c>
      <c r="E198" s="229" t="s">
        <v>2707</v>
      </c>
      <c r="F198" s="230" t="s">
        <v>2708</v>
      </c>
      <c r="G198" s="231" t="s">
        <v>1931</v>
      </c>
      <c r="H198" s="232">
        <v>3</v>
      </c>
      <c r="I198" s="233"/>
      <c r="J198" s="234">
        <f>ROUND(I198*H198,2)</f>
        <v>0</v>
      </c>
      <c r="K198" s="230" t="s">
        <v>1</v>
      </c>
      <c r="L198" s="44"/>
      <c r="M198" s="235" t="s">
        <v>1</v>
      </c>
      <c r="N198" s="236" t="s">
        <v>41</v>
      </c>
      <c r="O198" s="91"/>
      <c r="P198" s="237">
        <f>O198*H198</f>
        <v>0</v>
      </c>
      <c r="Q198" s="237">
        <v>1</v>
      </c>
      <c r="R198" s="237">
        <f>Q198*H198</f>
        <v>3</v>
      </c>
      <c r="S198" s="237">
        <v>0</v>
      </c>
      <c r="T198" s="238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239" t="s">
        <v>356</v>
      </c>
      <c r="AT198" s="239" t="s">
        <v>351</v>
      </c>
      <c r="AU198" s="239" t="s">
        <v>83</v>
      </c>
      <c r="AY198" s="17" t="s">
        <v>349</v>
      </c>
      <c r="BE198" s="240">
        <f>IF(N198="základní",J198,0)</f>
        <v>0</v>
      </c>
      <c r="BF198" s="240">
        <f>IF(N198="snížená",J198,0)</f>
        <v>0</v>
      </c>
      <c r="BG198" s="240">
        <f>IF(N198="zákl. přenesená",J198,0)</f>
        <v>0</v>
      </c>
      <c r="BH198" s="240">
        <f>IF(N198="sníž. přenesená",J198,0)</f>
        <v>0</v>
      </c>
      <c r="BI198" s="240">
        <f>IF(N198="nulová",J198,0)</f>
        <v>0</v>
      </c>
      <c r="BJ198" s="17" t="s">
        <v>83</v>
      </c>
      <c r="BK198" s="240">
        <f>ROUND(I198*H198,2)</f>
        <v>0</v>
      </c>
      <c r="BL198" s="17" t="s">
        <v>356</v>
      </c>
      <c r="BM198" s="239" t="s">
        <v>1019</v>
      </c>
    </row>
    <row r="199" s="2" customFormat="1" ht="16.5" customHeight="1">
      <c r="A199" s="38"/>
      <c r="B199" s="39"/>
      <c r="C199" s="228" t="s">
        <v>674</v>
      </c>
      <c r="D199" s="228" t="s">
        <v>351</v>
      </c>
      <c r="E199" s="229" t="s">
        <v>2709</v>
      </c>
      <c r="F199" s="230" t="s">
        <v>2710</v>
      </c>
      <c r="G199" s="231" t="s">
        <v>1931</v>
      </c>
      <c r="H199" s="232">
        <v>10</v>
      </c>
      <c r="I199" s="233"/>
      <c r="J199" s="234">
        <f>ROUND(I199*H199,2)</f>
        <v>0</v>
      </c>
      <c r="K199" s="230" t="s">
        <v>1</v>
      </c>
      <c r="L199" s="44"/>
      <c r="M199" s="235" t="s">
        <v>1</v>
      </c>
      <c r="N199" s="236" t="s">
        <v>41</v>
      </c>
      <c r="O199" s="91"/>
      <c r="P199" s="237">
        <f>O199*H199</f>
        <v>0</v>
      </c>
      <c r="Q199" s="237">
        <v>0.10000000000000001</v>
      </c>
      <c r="R199" s="237">
        <f>Q199*H199</f>
        <v>1</v>
      </c>
      <c r="S199" s="237">
        <v>0</v>
      </c>
      <c r="T199" s="238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39" t="s">
        <v>356</v>
      </c>
      <c r="AT199" s="239" t="s">
        <v>351</v>
      </c>
      <c r="AU199" s="239" t="s">
        <v>83</v>
      </c>
      <c r="AY199" s="17" t="s">
        <v>349</v>
      </c>
      <c r="BE199" s="240">
        <f>IF(N199="základní",J199,0)</f>
        <v>0</v>
      </c>
      <c r="BF199" s="240">
        <f>IF(N199="snížená",J199,0)</f>
        <v>0</v>
      </c>
      <c r="BG199" s="240">
        <f>IF(N199="zákl. přenesená",J199,0)</f>
        <v>0</v>
      </c>
      <c r="BH199" s="240">
        <f>IF(N199="sníž. přenesená",J199,0)</f>
        <v>0</v>
      </c>
      <c r="BI199" s="240">
        <f>IF(N199="nulová",J199,0)</f>
        <v>0</v>
      </c>
      <c r="BJ199" s="17" t="s">
        <v>83</v>
      </c>
      <c r="BK199" s="240">
        <f>ROUND(I199*H199,2)</f>
        <v>0</v>
      </c>
      <c r="BL199" s="17" t="s">
        <v>356</v>
      </c>
      <c r="BM199" s="239" t="s">
        <v>1033</v>
      </c>
    </row>
    <row r="200" s="12" customFormat="1" ht="25.92" customHeight="1">
      <c r="A200" s="12"/>
      <c r="B200" s="212"/>
      <c r="C200" s="213"/>
      <c r="D200" s="214" t="s">
        <v>75</v>
      </c>
      <c r="E200" s="215" t="s">
        <v>2166</v>
      </c>
      <c r="F200" s="215" t="s">
        <v>2711</v>
      </c>
      <c r="G200" s="213"/>
      <c r="H200" s="213"/>
      <c r="I200" s="216"/>
      <c r="J200" s="217">
        <f>BK200</f>
        <v>0</v>
      </c>
      <c r="K200" s="213"/>
      <c r="L200" s="218"/>
      <c r="M200" s="219"/>
      <c r="N200" s="220"/>
      <c r="O200" s="220"/>
      <c r="P200" s="221">
        <f>SUM(P201:P206)</f>
        <v>0</v>
      </c>
      <c r="Q200" s="220"/>
      <c r="R200" s="221">
        <f>SUM(R201:R206)</f>
        <v>174.09999999999999</v>
      </c>
      <c r="S200" s="220"/>
      <c r="T200" s="222">
        <f>SUM(T201:T206)</f>
        <v>0</v>
      </c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R200" s="223" t="s">
        <v>83</v>
      </c>
      <c r="AT200" s="224" t="s">
        <v>75</v>
      </c>
      <c r="AU200" s="224" t="s">
        <v>76</v>
      </c>
      <c r="AY200" s="223" t="s">
        <v>349</v>
      </c>
      <c r="BK200" s="225">
        <f>SUM(BK201:BK206)</f>
        <v>0</v>
      </c>
    </row>
    <row r="201" s="2" customFormat="1" ht="37.8" customHeight="1">
      <c r="A201" s="38"/>
      <c r="B201" s="39"/>
      <c r="C201" s="228" t="s">
        <v>678</v>
      </c>
      <c r="D201" s="228" t="s">
        <v>351</v>
      </c>
      <c r="E201" s="229" t="s">
        <v>2712</v>
      </c>
      <c r="F201" s="230" t="s">
        <v>2713</v>
      </c>
      <c r="G201" s="231" t="s">
        <v>2249</v>
      </c>
      <c r="H201" s="232">
        <v>160</v>
      </c>
      <c r="I201" s="233"/>
      <c r="J201" s="234">
        <f>ROUND(I201*H201,2)</f>
        <v>0</v>
      </c>
      <c r="K201" s="230" t="s">
        <v>1</v>
      </c>
      <c r="L201" s="44"/>
      <c r="M201" s="235" t="s">
        <v>1</v>
      </c>
      <c r="N201" s="236" t="s">
        <v>41</v>
      </c>
      <c r="O201" s="91"/>
      <c r="P201" s="237">
        <f>O201*H201</f>
        <v>0</v>
      </c>
      <c r="Q201" s="237">
        <v>0.20000000000000001</v>
      </c>
      <c r="R201" s="237">
        <f>Q201*H201</f>
        <v>32</v>
      </c>
      <c r="S201" s="237">
        <v>0</v>
      </c>
      <c r="T201" s="238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39" t="s">
        <v>356</v>
      </c>
      <c r="AT201" s="239" t="s">
        <v>351</v>
      </c>
      <c r="AU201" s="239" t="s">
        <v>83</v>
      </c>
      <c r="AY201" s="17" t="s">
        <v>349</v>
      </c>
      <c r="BE201" s="240">
        <f>IF(N201="základní",J201,0)</f>
        <v>0</v>
      </c>
      <c r="BF201" s="240">
        <f>IF(N201="snížená",J201,0)</f>
        <v>0</v>
      </c>
      <c r="BG201" s="240">
        <f>IF(N201="zákl. přenesená",J201,0)</f>
        <v>0</v>
      </c>
      <c r="BH201" s="240">
        <f>IF(N201="sníž. přenesená",J201,0)</f>
        <v>0</v>
      </c>
      <c r="BI201" s="240">
        <f>IF(N201="nulová",J201,0)</f>
        <v>0</v>
      </c>
      <c r="BJ201" s="17" t="s">
        <v>83</v>
      </c>
      <c r="BK201" s="240">
        <f>ROUND(I201*H201,2)</f>
        <v>0</v>
      </c>
      <c r="BL201" s="17" t="s">
        <v>356</v>
      </c>
      <c r="BM201" s="239" t="s">
        <v>1044</v>
      </c>
    </row>
    <row r="202" s="2" customFormat="1" ht="37.8" customHeight="1">
      <c r="A202" s="38"/>
      <c r="B202" s="39"/>
      <c r="C202" s="228" t="s">
        <v>682</v>
      </c>
      <c r="D202" s="228" t="s">
        <v>351</v>
      </c>
      <c r="E202" s="229" t="s">
        <v>2714</v>
      </c>
      <c r="F202" s="230" t="s">
        <v>2715</v>
      </c>
      <c r="G202" s="231" t="s">
        <v>2249</v>
      </c>
      <c r="H202" s="232">
        <v>85</v>
      </c>
      <c r="I202" s="233"/>
      <c r="J202" s="234">
        <f>ROUND(I202*H202,2)</f>
        <v>0</v>
      </c>
      <c r="K202" s="230" t="s">
        <v>1</v>
      </c>
      <c r="L202" s="44"/>
      <c r="M202" s="235" t="s">
        <v>1</v>
      </c>
      <c r="N202" s="236" t="s">
        <v>41</v>
      </c>
      <c r="O202" s="91"/>
      <c r="P202" s="237">
        <f>O202*H202</f>
        <v>0</v>
      </c>
      <c r="Q202" s="237">
        <v>0.29999999999999999</v>
      </c>
      <c r="R202" s="237">
        <f>Q202*H202</f>
        <v>25.5</v>
      </c>
      <c r="S202" s="237">
        <v>0</v>
      </c>
      <c r="T202" s="238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39" t="s">
        <v>356</v>
      </c>
      <c r="AT202" s="239" t="s">
        <v>351</v>
      </c>
      <c r="AU202" s="239" t="s">
        <v>83</v>
      </c>
      <c r="AY202" s="17" t="s">
        <v>349</v>
      </c>
      <c r="BE202" s="240">
        <f>IF(N202="základní",J202,0)</f>
        <v>0</v>
      </c>
      <c r="BF202" s="240">
        <f>IF(N202="snížená",J202,0)</f>
        <v>0</v>
      </c>
      <c r="BG202" s="240">
        <f>IF(N202="zákl. přenesená",J202,0)</f>
        <v>0</v>
      </c>
      <c r="BH202" s="240">
        <f>IF(N202="sníž. přenesená",J202,0)</f>
        <v>0</v>
      </c>
      <c r="BI202" s="240">
        <f>IF(N202="nulová",J202,0)</f>
        <v>0</v>
      </c>
      <c r="BJ202" s="17" t="s">
        <v>83</v>
      </c>
      <c r="BK202" s="240">
        <f>ROUND(I202*H202,2)</f>
        <v>0</v>
      </c>
      <c r="BL202" s="17" t="s">
        <v>356</v>
      </c>
      <c r="BM202" s="239" t="s">
        <v>1054</v>
      </c>
    </row>
    <row r="203" s="2" customFormat="1" ht="37.8" customHeight="1">
      <c r="A203" s="38"/>
      <c r="B203" s="39"/>
      <c r="C203" s="228" t="s">
        <v>686</v>
      </c>
      <c r="D203" s="228" t="s">
        <v>351</v>
      </c>
      <c r="E203" s="229" t="s">
        <v>2716</v>
      </c>
      <c r="F203" s="230" t="s">
        <v>2717</v>
      </c>
      <c r="G203" s="231" t="s">
        <v>2249</v>
      </c>
      <c r="H203" s="232">
        <v>70</v>
      </c>
      <c r="I203" s="233"/>
      <c r="J203" s="234">
        <f>ROUND(I203*H203,2)</f>
        <v>0</v>
      </c>
      <c r="K203" s="230" t="s">
        <v>1</v>
      </c>
      <c r="L203" s="44"/>
      <c r="M203" s="235" t="s">
        <v>1</v>
      </c>
      <c r="N203" s="236" t="s">
        <v>41</v>
      </c>
      <c r="O203" s="91"/>
      <c r="P203" s="237">
        <f>O203*H203</f>
        <v>0</v>
      </c>
      <c r="Q203" s="237">
        <v>0.40000000000000002</v>
      </c>
      <c r="R203" s="237">
        <f>Q203*H203</f>
        <v>28</v>
      </c>
      <c r="S203" s="237">
        <v>0</v>
      </c>
      <c r="T203" s="238">
        <f>S203*H203</f>
        <v>0</v>
      </c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R203" s="239" t="s">
        <v>356</v>
      </c>
      <c r="AT203" s="239" t="s">
        <v>351</v>
      </c>
      <c r="AU203" s="239" t="s">
        <v>83</v>
      </c>
      <c r="AY203" s="17" t="s">
        <v>349</v>
      </c>
      <c r="BE203" s="240">
        <f>IF(N203="základní",J203,0)</f>
        <v>0</v>
      </c>
      <c r="BF203" s="240">
        <f>IF(N203="snížená",J203,0)</f>
        <v>0</v>
      </c>
      <c r="BG203" s="240">
        <f>IF(N203="zákl. přenesená",J203,0)</f>
        <v>0</v>
      </c>
      <c r="BH203" s="240">
        <f>IF(N203="sníž. přenesená",J203,0)</f>
        <v>0</v>
      </c>
      <c r="BI203" s="240">
        <f>IF(N203="nulová",J203,0)</f>
        <v>0</v>
      </c>
      <c r="BJ203" s="17" t="s">
        <v>83</v>
      </c>
      <c r="BK203" s="240">
        <f>ROUND(I203*H203,2)</f>
        <v>0</v>
      </c>
      <c r="BL203" s="17" t="s">
        <v>356</v>
      </c>
      <c r="BM203" s="239" t="s">
        <v>1062</v>
      </c>
    </row>
    <row r="204" s="2" customFormat="1" ht="37.8" customHeight="1">
      <c r="A204" s="38"/>
      <c r="B204" s="39"/>
      <c r="C204" s="228" t="s">
        <v>692</v>
      </c>
      <c r="D204" s="228" t="s">
        <v>351</v>
      </c>
      <c r="E204" s="229" t="s">
        <v>2718</v>
      </c>
      <c r="F204" s="230" t="s">
        <v>2719</v>
      </c>
      <c r="G204" s="231" t="s">
        <v>2249</v>
      </c>
      <c r="H204" s="232">
        <v>100</v>
      </c>
      <c r="I204" s="233"/>
      <c r="J204" s="234">
        <f>ROUND(I204*H204,2)</f>
        <v>0</v>
      </c>
      <c r="K204" s="230" t="s">
        <v>1</v>
      </c>
      <c r="L204" s="44"/>
      <c r="M204" s="235" t="s">
        <v>1</v>
      </c>
      <c r="N204" s="236" t="s">
        <v>41</v>
      </c>
      <c r="O204" s="91"/>
      <c r="P204" s="237">
        <f>O204*H204</f>
        <v>0</v>
      </c>
      <c r="Q204" s="237">
        <v>0.5</v>
      </c>
      <c r="R204" s="237">
        <f>Q204*H204</f>
        <v>50</v>
      </c>
      <c r="S204" s="237">
        <v>0</v>
      </c>
      <c r="T204" s="238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39" t="s">
        <v>356</v>
      </c>
      <c r="AT204" s="239" t="s">
        <v>351</v>
      </c>
      <c r="AU204" s="239" t="s">
        <v>83</v>
      </c>
      <c r="AY204" s="17" t="s">
        <v>349</v>
      </c>
      <c r="BE204" s="240">
        <f>IF(N204="základní",J204,0)</f>
        <v>0</v>
      </c>
      <c r="BF204" s="240">
        <f>IF(N204="snížená",J204,0)</f>
        <v>0</v>
      </c>
      <c r="BG204" s="240">
        <f>IF(N204="zákl. přenesená",J204,0)</f>
        <v>0</v>
      </c>
      <c r="BH204" s="240">
        <f>IF(N204="sníž. přenesená",J204,0)</f>
        <v>0</v>
      </c>
      <c r="BI204" s="240">
        <f>IF(N204="nulová",J204,0)</f>
        <v>0</v>
      </c>
      <c r="BJ204" s="17" t="s">
        <v>83</v>
      </c>
      <c r="BK204" s="240">
        <f>ROUND(I204*H204,2)</f>
        <v>0</v>
      </c>
      <c r="BL204" s="17" t="s">
        <v>356</v>
      </c>
      <c r="BM204" s="239" t="s">
        <v>1069</v>
      </c>
    </row>
    <row r="205" s="2" customFormat="1" ht="37.8" customHeight="1">
      <c r="A205" s="38"/>
      <c r="B205" s="39"/>
      <c r="C205" s="228" t="s">
        <v>697</v>
      </c>
      <c r="D205" s="228" t="s">
        <v>351</v>
      </c>
      <c r="E205" s="229" t="s">
        <v>2720</v>
      </c>
      <c r="F205" s="230" t="s">
        <v>2721</v>
      </c>
      <c r="G205" s="231" t="s">
        <v>2249</v>
      </c>
      <c r="H205" s="232">
        <v>55</v>
      </c>
      <c r="I205" s="233"/>
      <c r="J205" s="234">
        <f>ROUND(I205*H205,2)</f>
        <v>0</v>
      </c>
      <c r="K205" s="230" t="s">
        <v>1</v>
      </c>
      <c r="L205" s="44"/>
      <c r="M205" s="235" t="s">
        <v>1</v>
      </c>
      <c r="N205" s="236" t="s">
        <v>41</v>
      </c>
      <c r="O205" s="91"/>
      <c r="P205" s="237">
        <f>O205*H205</f>
        <v>0</v>
      </c>
      <c r="Q205" s="237">
        <v>0.59999999999999998</v>
      </c>
      <c r="R205" s="237">
        <f>Q205*H205</f>
        <v>33</v>
      </c>
      <c r="S205" s="237">
        <v>0</v>
      </c>
      <c r="T205" s="238">
        <f>S205*H205</f>
        <v>0</v>
      </c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R205" s="239" t="s">
        <v>356</v>
      </c>
      <c r="AT205" s="239" t="s">
        <v>351</v>
      </c>
      <c r="AU205" s="239" t="s">
        <v>83</v>
      </c>
      <c r="AY205" s="17" t="s">
        <v>349</v>
      </c>
      <c r="BE205" s="240">
        <f>IF(N205="základní",J205,0)</f>
        <v>0</v>
      </c>
      <c r="BF205" s="240">
        <f>IF(N205="snížená",J205,0)</f>
        <v>0</v>
      </c>
      <c r="BG205" s="240">
        <f>IF(N205="zákl. přenesená",J205,0)</f>
        <v>0</v>
      </c>
      <c r="BH205" s="240">
        <f>IF(N205="sníž. přenesená",J205,0)</f>
        <v>0</v>
      </c>
      <c r="BI205" s="240">
        <f>IF(N205="nulová",J205,0)</f>
        <v>0</v>
      </c>
      <c r="BJ205" s="17" t="s">
        <v>83</v>
      </c>
      <c r="BK205" s="240">
        <f>ROUND(I205*H205,2)</f>
        <v>0</v>
      </c>
      <c r="BL205" s="17" t="s">
        <v>356</v>
      </c>
      <c r="BM205" s="239" t="s">
        <v>1077</v>
      </c>
    </row>
    <row r="206" s="2" customFormat="1" ht="37.8" customHeight="1">
      <c r="A206" s="38"/>
      <c r="B206" s="39"/>
      <c r="C206" s="228" t="s">
        <v>702</v>
      </c>
      <c r="D206" s="228" t="s">
        <v>351</v>
      </c>
      <c r="E206" s="229" t="s">
        <v>2722</v>
      </c>
      <c r="F206" s="230" t="s">
        <v>2723</v>
      </c>
      <c r="G206" s="231" t="s">
        <v>2249</v>
      </c>
      <c r="H206" s="232">
        <v>8</v>
      </c>
      <c r="I206" s="233"/>
      <c r="J206" s="234">
        <f>ROUND(I206*H206,2)</f>
        <v>0</v>
      </c>
      <c r="K206" s="230" t="s">
        <v>1</v>
      </c>
      <c r="L206" s="44"/>
      <c r="M206" s="235" t="s">
        <v>1</v>
      </c>
      <c r="N206" s="236" t="s">
        <v>41</v>
      </c>
      <c r="O206" s="91"/>
      <c r="P206" s="237">
        <f>O206*H206</f>
        <v>0</v>
      </c>
      <c r="Q206" s="237">
        <v>0.69999999999999996</v>
      </c>
      <c r="R206" s="237">
        <f>Q206*H206</f>
        <v>5.5999999999999996</v>
      </c>
      <c r="S206" s="237">
        <v>0</v>
      </c>
      <c r="T206" s="238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239" t="s">
        <v>356</v>
      </c>
      <c r="AT206" s="239" t="s">
        <v>351</v>
      </c>
      <c r="AU206" s="239" t="s">
        <v>83</v>
      </c>
      <c r="AY206" s="17" t="s">
        <v>349</v>
      </c>
      <c r="BE206" s="240">
        <f>IF(N206="základní",J206,0)</f>
        <v>0</v>
      </c>
      <c r="BF206" s="240">
        <f>IF(N206="snížená",J206,0)</f>
        <v>0</v>
      </c>
      <c r="BG206" s="240">
        <f>IF(N206="zákl. přenesená",J206,0)</f>
        <v>0</v>
      </c>
      <c r="BH206" s="240">
        <f>IF(N206="sníž. přenesená",J206,0)</f>
        <v>0</v>
      </c>
      <c r="BI206" s="240">
        <f>IF(N206="nulová",J206,0)</f>
        <v>0</v>
      </c>
      <c r="BJ206" s="17" t="s">
        <v>83</v>
      </c>
      <c r="BK206" s="240">
        <f>ROUND(I206*H206,2)</f>
        <v>0</v>
      </c>
      <c r="BL206" s="17" t="s">
        <v>356</v>
      </c>
      <c r="BM206" s="239" t="s">
        <v>1089</v>
      </c>
    </row>
    <row r="207" s="12" customFormat="1" ht="25.92" customHeight="1">
      <c r="A207" s="12"/>
      <c r="B207" s="212"/>
      <c r="C207" s="213"/>
      <c r="D207" s="214" t="s">
        <v>75</v>
      </c>
      <c r="E207" s="215" t="s">
        <v>2171</v>
      </c>
      <c r="F207" s="215" t="s">
        <v>2261</v>
      </c>
      <c r="G207" s="213"/>
      <c r="H207" s="213"/>
      <c r="I207" s="216"/>
      <c r="J207" s="217">
        <f>BK207</f>
        <v>0</v>
      </c>
      <c r="K207" s="213"/>
      <c r="L207" s="218"/>
      <c r="M207" s="219"/>
      <c r="N207" s="220"/>
      <c r="O207" s="220"/>
      <c r="P207" s="221">
        <f>P208</f>
        <v>0</v>
      </c>
      <c r="Q207" s="220"/>
      <c r="R207" s="221">
        <f>R208</f>
        <v>20</v>
      </c>
      <c r="S207" s="220"/>
      <c r="T207" s="222">
        <f>T208</f>
        <v>0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23" t="s">
        <v>83</v>
      </c>
      <c r="AT207" s="224" t="s">
        <v>75</v>
      </c>
      <c r="AU207" s="224" t="s">
        <v>76</v>
      </c>
      <c r="AY207" s="223" t="s">
        <v>349</v>
      </c>
      <c r="BK207" s="225">
        <f>BK208</f>
        <v>0</v>
      </c>
    </row>
    <row r="208" s="2" customFormat="1" ht="16.5" customHeight="1">
      <c r="A208" s="38"/>
      <c r="B208" s="39"/>
      <c r="C208" s="228" t="s">
        <v>712</v>
      </c>
      <c r="D208" s="228" t="s">
        <v>351</v>
      </c>
      <c r="E208" s="229" t="s">
        <v>2724</v>
      </c>
      <c r="F208" s="230" t="s">
        <v>2263</v>
      </c>
      <c r="G208" s="231" t="s">
        <v>1628</v>
      </c>
      <c r="H208" s="232">
        <v>20</v>
      </c>
      <c r="I208" s="233"/>
      <c r="J208" s="234">
        <f>ROUND(I208*H208,2)</f>
        <v>0</v>
      </c>
      <c r="K208" s="230" t="s">
        <v>1</v>
      </c>
      <c r="L208" s="44"/>
      <c r="M208" s="235" t="s">
        <v>1</v>
      </c>
      <c r="N208" s="236" t="s">
        <v>41</v>
      </c>
      <c r="O208" s="91"/>
      <c r="P208" s="237">
        <f>O208*H208</f>
        <v>0</v>
      </c>
      <c r="Q208" s="237">
        <v>1</v>
      </c>
      <c r="R208" s="237">
        <f>Q208*H208</f>
        <v>20</v>
      </c>
      <c r="S208" s="237">
        <v>0</v>
      </c>
      <c r="T208" s="238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239" t="s">
        <v>356</v>
      </c>
      <c r="AT208" s="239" t="s">
        <v>351</v>
      </c>
      <c r="AU208" s="239" t="s">
        <v>83</v>
      </c>
      <c r="AY208" s="17" t="s">
        <v>349</v>
      </c>
      <c r="BE208" s="240">
        <f>IF(N208="základní",J208,0)</f>
        <v>0</v>
      </c>
      <c r="BF208" s="240">
        <f>IF(N208="snížená",J208,0)</f>
        <v>0</v>
      </c>
      <c r="BG208" s="240">
        <f>IF(N208="zákl. přenesená",J208,0)</f>
        <v>0</v>
      </c>
      <c r="BH208" s="240">
        <f>IF(N208="sníž. přenesená",J208,0)</f>
        <v>0</v>
      </c>
      <c r="BI208" s="240">
        <f>IF(N208="nulová",J208,0)</f>
        <v>0</v>
      </c>
      <c r="BJ208" s="17" t="s">
        <v>83</v>
      </c>
      <c r="BK208" s="240">
        <f>ROUND(I208*H208,2)</f>
        <v>0</v>
      </c>
      <c r="BL208" s="17" t="s">
        <v>356</v>
      </c>
      <c r="BM208" s="239" t="s">
        <v>1100</v>
      </c>
    </row>
    <row r="209" s="12" customFormat="1" ht="25.92" customHeight="1">
      <c r="A209" s="12"/>
      <c r="B209" s="212"/>
      <c r="C209" s="213"/>
      <c r="D209" s="214" t="s">
        <v>75</v>
      </c>
      <c r="E209" s="215" t="s">
        <v>2725</v>
      </c>
      <c r="F209" s="215" t="s">
        <v>2264</v>
      </c>
      <c r="G209" s="213"/>
      <c r="H209" s="213"/>
      <c r="I209" s="216"/>
      <c r="J209" s="217">
        <f>BK209</f>
        <v>0</v>
      </c>
      <c r="K209" s="213"/>
      <c r="L209" s="218"/>
      <c r="M209" s="219"/>
      <c r="N209" s="220"/>
      <c r="O209" s="220"/>
      <c r="P209" s="221">
        <f>SUM(P210:P211)</f>
        <v>0</v>
      </c>
      <c r="Q209" s="220"/>
      <c r="R209" s="221">
        <f>SUM(R210:R211)</f>
        <v>0</v>
      </c>
      <c r="S209" s="220"/>
      <c r="T209" s="222">
        <f>SUM(T210:T211)</f>
        <v>0</v>
      </c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R209" s="223" t="s">
        <v>83</v>
      </c>
      <c r="AT209" s="224" t="s">
        <v>75</v>
      </c>
      <c r="AU209" s="224" t="s">
        <v>76</v>
      </c>
      <c r="AY209" s="223" t="s">
        <v>349</v>
      </c>
      <c r="BK209" s="225">
        <f>SUM(BK210:BK211)</f>
        <v>0</v>
      </c>
    </row>
    <row r="210" s="2" customFormat="1" ht="16.5" customHeight="1">
      <c r="A210" s="38"/>
      <c r="B210" s="39"/>
      <c r="C210" s="228" t="s">
        <v>715</v>
      </c>
      <c r="D210" s="228" t="s">
        <v>351</v>
      </c>
      <c r="E210" s="229" t="s">
        <v>2265</v>
      </c>
      <c r="F210" s="230" t="s">
        <v>2266</v>
      </c>
      <c r="G210" s="231" t="s">
        <v>1628</v>
      </c>
      <c r="H210" s="232">
        <v>2392.4499999999998</v>
      </c>
      <c r="I210" s="233"/>
      <c r="J210" s="234">
        <f>ROUND(I210*H210,2)</f>
        <v>0</v>
      </c>
      <c r="K210" s="230" t="s">
        <v>1</v>
      </c>
      <c r="L210" s="44"/>
      <c r="M210" s="235" t="s">
        <v>1</v>
      </c>
      <c r="N210" s="236" t="s">
        <v>41</v>
      </c>
      <c r="O210" s="91"/>
      <c r="P210" s="237">
        <f>O210*H210</f>
        <v>0</v>
      </c>
      <c r="Q210" s="237">
        <v>0</v>
      </c>
      <c r="R210" s="237">
        <f>Q210*H210</f>
        <v>0</v>
      </c>
      <c r="S210" s="237">
        <v>0</v>
      </c>
      <c r="T210" s="238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239" t="s">
        <v>356</v>
      </c>
      <c r="AT210" s="239" t="s">
        <v>351</v>
      </c>
      <c r="AU210" s="239" t="s">
        <v>83</v>
      </c>
      <c r="AY210" s="17" t="s">
        <v>349</v>
      </c>
      <c r="BE210" s="240">
        <f>IF(N210="základní",J210,0)</f>
        <v>0</v>
      </c>
      <c r="BF210" s="240">
        <f>IF(N210="snížená",J210,0)</f>
        <v>0</v>
      </c>
      <c r="BG210" s="240">
        <f>IF(N210="zákl. přenesená",J210,0)</f>
        <v>0</v>
      </c>
      <c r="BH210" s="240">
        <f>IF(N210="sníž. přenesená",J210,0)</f>
        <v>0</v>
      </c>
      <c r="BI210" s="240">
        <f>IF(N210="nulová",J210,0)</f>
        <v>0</v>
      </c>
      <c r="BJ210" s="17" t="s">
        <v>83</v>
      </c>
      <c r="BK210" s="240">
        <f>ROUND(I210*H210,2)</f>
        <v>0</v>
      </c>
      <c r="BL210" s="17" t="s">
        <v>356</v>
      </c>
      <c r="BM210" s="239" t="s">
        <v>1108</v>
      </c>
    </row>
    <row r="211" s="2" customFormat="1" ht="21.75" customHeight="1">
      <c r="A211" s="38"/>
      <c r="B211" s="39"/>
      <c r="C211" s="228" t="s">
        <v>720</v>
      </c>
      <c r="D211" s="228" t="s">
        <v>351</v>
      </c>
      <c r="E211" s="229" t="s">
        <v>2726</v>
      </c>
      <c r="F211" s="230" t="s">
        <v>2268</v>
      </c>
      <c r="G211" s="231" t="s">
        <v>1192</v>
      </c>
      <c r="H211" s="232">
        <v>1</v>
      </c>
      <c r="I211" s="233"/>
      <c r="J211" s="234">
        <f>ROUND(I211*H211,2)</f>
        <v>0</v>
      </c>
      <c r="K211" s="230" t="s">
        <v>1</v>
      </c>
      <c r="L211" s="44"/>
      <c r="M211" s="235" t="s">
        <v>1</v>
      </c>
      <c r="N211" s="236" t="s">
        <v>41</v>
      </c>
      <c r="O211" s="91"/>
      <c r="P211" s="237">
        <f>O211*H211</f>
        <v>0</v>
      </c>
      <c r="Q211" s="237">
        <v>0</v>
      </c>
      <c r="R211" s="237">
        <f>Q211*H211</f>
        <v>0</v>
      </c>
      <c r="S211" s="237">
        <v>0</v>
      </c>
      <c r="T211" s="238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239" t="s">
        <v>356</v>
      </c>
      <c r="AT211" s="239" t="s">
        <v>351</v>
      </c>
      <c r="AU211" s="239" t="s">
        <v>83</v>
      </c>
      <c r="AY211" s="17" t="s">
        <v>349</v>
      </c>
      <c r="BE211" s="240">
        <f>IF(N211="základní",J211,0)</f>
        <v>0</v>
      </c>
      <c r="BF211" s="240">
        <f>IF(N211="snížená",J211,0)</f>
        <v>0</v>
      </c>
      <c r="BG211" s="240">
        <f>IF(N211="zákl. přenesená",J211,0)</f>
        <v>0</v>
      </c>
      <c r="BH211" s="240">
        <f>IF(N211="sníž. přenesená",J211,0)</f>
        <v>0</v>
      </c>
      <c r="BI211" s="240">
        <f>IF(N211="nulová",J211,0)</f>
        <v>0</v>
      </c>
      <c r="BJ211" s="17" t="s">
        <v>83</v>
      </c>
      <c r="BK211" s="240">
        <f>ROUND(I211*H211,2)</f>
        <v>0</v>
      </c>
      <c r="BL211" s="17" t="s">
        <v>356</v>
      </c>
      <c r="BM211" s="239" t="s">
        <v>1118</v>
      </c>
    </row>
    <row r="212" s="12" customFormat="1" ht="25.92" customHeight="1">
      <c r="A212" s="12"/>
      <c r="B212" s="212"/>
      <c r="C212" s="213"/>
      <c r="D212" s="214" t="s">
        <v>75</v>
      </c>
      <c r="E212" s="215" t="s">
        <v>2727</v>
      </c>
      <c r="F212" s="215" t="s">
        <v>2269</v>
      </c>
      <c r="G212" s="213"/>
      <c r="H212" s="213"/>
      <c r="I212" s="216"/>
      <c r="J212" s="217">
        <f>BK212</f>
        <v>0</v>
      </c>
      <c r="K212" s="213"/>
      <c r="L212" s="218"/>
      <c r="M212" s="219"/>
      <c r="N212" s="220"/>
      <c r="O212" s="220"/>
      <c r="P212" s="221">
        <f>SUM(P213:P216)</f>
        <v>0</v>
      </c>
      <c r="Q212" s="220"/>
      <c r="R212" s="221">
        <f>SUM(R213:R216)</f>
        <v>0</v>
      </c>
      <c r="S212" s="220"/>
      <c r="T212" s="222">
        <f>SUM(T213:T216)</f>
        <v>0</v>
      </c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R212" s="223" t="s">
        <v>83</v>
      </c>
      <c r="AT212" s="224" t="s">
        <v>75</v>
      </c>
      <c r="AU212" s="224" t="s">
        <v>76</v>
      </c>
      <c r="AY212" s="223" t="s">
        <v>349</v>
      </c>
      <c r="BK212" s="225">
        <f>SUM(BK213:BK216)</f>
        <v>0</v>
      </c>
    </row>
    <row r="213" s="2" customFormat="1" ht="24.15" customHeight="1">
      <c r="A213" s="38"/>
      <c r="B213" s="39"/>
      <c r="C213" s="228" t="s">
        <v>725</v>
      </c>
      <c r="D213" s="228" t="s">
        <v>351</v>
      </c>
      <c r="E213" s="229" t="s">
        <v>2728</v>
      </c>
      <c r="F213" s="230" t="s">
        <v>2729</v>
      </c>
      <c r="G213" s="231" t="s">
        <v>1192</v>
      </c>
      <c r="H213" s="232">
        <v>1</v>
      </c>
      <c r="I213" s="233"/>
      <c r="J213" s="234">
        <f>ROUND(I213*H213,2)</f>
        <v>0</v>
      </c>
      <c r="K213" s="230" t="s">
        <v>1</v>
      </c>
      <c r="L213" s="44"/>
      <c r="M213" s="235" t="s">
        <v>1</v>
      </c>
      <c r="N213" s="236" t="s">
        <v>41</v>
      </c>
      <c r="O213" s="91"/>
      <c r="P213" s="237">
        <f>O213*H213</f>
        <v>0</v>
      </c>
      <c r="Q213" s="237">
        <v>0</v>
      </c>
      <c r="R213" s="237">
        <f>Q213*H213</f>
        <v>0</v>
      </c>
      <c r="S213" s="237">
        <v>0</v>
      </c>
      <c r="T213" s="238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39" t="s">
        <v>356</v>
      </c>
      <c r="AT213" s="239" t="s">
        <v>351</v>
      </c>
      <c r="AU213" s="239" t="s">
        <v>83</v>
      </c>
      <c r="AY213" s="17" t="s">
        <v>349</v>
      </c>
      <c r="BE213" s="240">
        <f>IF(N213="základní",J213,0)</f>
        <v>0</v>
      </c>
      <c r="BF213" s="240">
        <f>IF(N213="snížená",J213,0)</f>
        <v>0</v>
      </c>
      <c r="BG213" s="240">
        <f>IF(N213="zákl. přenesená",J213,0)</f>
        <v>0</v>
      </c>
      <c r="BH213" s="240">
        <f>IF(N213="sníž. přenesená",J213,0)</f>
        <v>0</v>
      </c>
      <c r="BI213" s="240">
        <f>IF(N213="nulová",J213,0)</f>
        <v>0</v>
      </c>
      <c r="BJ213" s="17" t="s">
        <v>83</v>
      </c>
      <c r="BK213" s="240">
        <f>ROUND(I213*H213,2)</f>
        <v>0</v>
      </c>
      <c r="BL213" s="17" t="s">
        <v>356</v>
      </c>
      <c r="BM213" s="239" t="s">
        <v>1130</v>
      </c>
    </row>
    <row r="214" s="2" customFormat="1" ht="16.5" customHeight="1">
      <c r="A214" s="38"/>
      <c r="B214" s="39"/>
      <c r="C214" s="228" t="s">
        <v>729</v>
      </c>
      <c r="D214" s="228" t="s">
        <v>351</v>
      </c>
      <c r="E214" s="229" t="s">
        <v>2730</v>
      </c>
      <c r="F214" s="230" t="s">
        <v>2273</v>
      </c>
      <c r="G214" s="231" t="s">
        <v>1192</v>
      </c>
      <c r="H214" s="232">
        <v>1</v>
      </c>
      <c r="I214" s="233"/>
      <c r="J214" s="234">
        <f>ROUND(I214*H214,2)</f>
        <v>0</v>
      </c>
      <c r="K214" s="230" t="s">
        <v>1</v>
      </c>
      <c r="L214" s="44"/>
      <c r="M214" s="235" t="s">
        <v>1</v>
      </c>
      <c r="N214" s="236" t="s">
        <v>41</v>
      </c>
      <c r="O214" s="91"/>
      <c r="P214" s="237">
        <f>O214*H214</f>
        <v>0</v>
      </c>
      <c r="Q214" s="237">
        <v>0</v>
      </c>
      <c r="R214" s="237">
        <f>Q214*H214</f>
        <v>0</v>
      </c>
      <c r="S214" s="237">
        <v>0</v>
      </c>
      <c r="T214" s="238">
        <f>S214*H214</f>
        <v>0</v>
      </c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R214" s="239" t="s">
        <v>356</v>
      </c>
      <c r="AT214" s="239" t="s">
        <v>351</v>
      </c>
      <c r="AU214" s="239" t="s">
        <v>83</v>
      </c>
      <c r="AY214" s="17" t="s">
        <v>349</v>
      </c>
      <c r="BE214" s="240">
        <f>IF(N214="základní",J214,0)</f>
        <v>0</v>
      </c>
      <c r="BF214" s="240">
        <f>IF(N214="snížená",J214,0)</f>
        <v>0</v>
      </c>
      <c r="BG214" s="240">
        <f>IF(N214="zákl. přenesená",J214,0)</f>
        <v>0</v>
      </c>
      <c r="BH214" s="240">
        <f>IF(N214="sníž. přenesená",J214,0)</f>
        <v>0</v>
      </c>
      <c r="BI214" s="240">
        <f>IF(N214="nulová",J214,0)</f>
        <v>0</v>
      </c>
      <c r="BJ214" s="17" t="s">
        <v>83</v>
      </c>
      <c r="BK214" s="240">
        <f>ROUND(I214*H214,2)</f>
        <v>0</v>
      </c>
      <c r="BL214" s="17" t="s">
        <v>356</v>
      </c>
      <c r="BM214" s="239" t="s">
        <v>1148</v>
      </c>
    </row>
    <row r="215" s="2" customFormat="1" ht="16.5" customHeight="1">
      <c r="A215" s="38"/>
      <c r="B215" s="39"/>
      <c r="C215" s="228" t="s">
        <v>733</v>
      </c>
      <c r="D215" s="228" t="s">
        <v>351</v>
      </c>
      <c r="E215" s="229" t="s">
        <v>2731</v>
      </c>
      <c r="F215" s="230" t="s">
        <v>2275</v>
      </c>
      <c r="G215" s="231" t="s">
        <v>1192</v>
      </c>
      <c r="H215" s="232">
        <v>1</v>
      </c>
      <c r="I215" s="233"/>
      <c r="J215" s="234">
        <f>ROUND(I215*H215,2)</f>
        <v>0</v>
      </c>
      <c r="K215" s="230" t="s">
        <v>1</v>
      </c>
      <c r="L215" s="44"/>
      <c r="M215" s="235" t="s">
        <v>1</v>
      </c>
      <c r="N215" s="236" t="s">
        <v>41</v>
      </c>
      <c r="O215" s="91"/>
      <c r="P215" s="237">
        <f>O215*H215</f>
        <v>0</v>
      </c>
      <c r="Q215" s="237">
        <v>0</v>
      </c>
      <c r="R215" s="237">
        <f>Q215*H215</f>
        <v>0</v>
      </c>
      <c r="S215" s="237">
        <v>0</v>
      </c>
      <c r="T215" s="238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39" t="s">
        <v>356</v>
      </c>
      <c r="AT215" s="239" t="s">
        <v>351</v>
      </c>
      <c r="AU215" s="239" t="s">
        <v>83</v>
      </c>
      <c r="AY215" s="17" t="s">
        <v>349</v>
      </c>
      <c r="BE215" s="240">
        <f>IF(N215="základní",J215,0)</f>
        <v>0</v>
      </c>
      <c r="BF215" s="240">
        <f>IF(N215="snížená",J215,0)</f>
        <v>0</v>
      </c>
      <c r="BG215" s="240">
        <f>IF(N215="zákl. přenesená",J215,0)</f>
        <v>0</v>
      </c>
      <c r="BH215" s="240">
        <f>IF(N215="sníž. přenesená",J215,0)</f>
        <v>0</v>
      </c>
      <c r="BI215" s="240">
        <f>IF(N215="nulová",J215,0)</f>
        <v>0</v>
      </c>
      <c r="BJ215" s="17" t="s">
        <v>83</v>
      </c>
      <c r="BK215" s="240">
        <f>ROUND(I215*H215,2)</f>
        <v>0</v>
      </c>
      <c r="BL215" s="17" t="s">
        <v>356</v>
      </c>
      <c r="BM215" s="239" t="s">
        <v>1158</v>
      </c>
    </row>
    <row r="216" s="2" customFormat="1" ht="16.5" customHeight="1">
      <c r="A216" s="38"/>
      <c r="B216" s="39"/>
      <c r="C216" s="228" t="s">
        <v>739</v>
      </c>
      <c r="D216" s="228" t="s">
        <v>351</v>
      </c>
      <c r="E216" s="229" t="s">
        <v>2732</v>
      </c>
      <c r="F216" s="230" t="s">
        <v>2733</v>
      </c>
      <c r="G216" s="231" t="s">
        <v>1192</v>
      </c>
      <c r="H216" s="232">
        <v>1</v>
      </c>
      <c r="I216" s="233"/>
      <c r="J216" s="234">
        <f>ROUND(I216*H216,2)</f>
        <v>0</v>
      </c>
      <c r="K216" s="230" t="s">
        <v>1</v>
      </c>
      <c r="L216" s="44"/>
      <c r="M216" s="285" t="s">
        <v>1</v>
      </c>
      <c r="N216" s="286" t="s">
        <v>41</v>
      </c>
      <c r="O216" s="287"/>
      <c r="P216" s="288">
        <f>O216*H216</f>
        <v>0</v>
      </c>
      <c r="Q216" s="288">
        <v>0</v>
      </c>
      <c r="R216" s="288">
        <f>Q216*H216</f>
        <v>0</v>
      </c>
      <c r="S216" s="288">
        <v>0</v>
      </c>
      <c r="T216" s="289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239" t="s">
        <v>356</v>
      </c>
      <c r="AT216" s="239" t="s">
        <v>351</v>
      </c>
      <c r="AU216" s="239" t="s">
        <v>83</v>
      </c>
      <c r="AY216" s="17" t="s">
        <v>349</v>
      </c>
      <c r="BE216" s="240">
        <f>IF(N216="základní",J216,0)</f>
        <v>0</v>
      </c>
      <c r="BF216" s="240">
        <f>IF(N216="snížená",J216,0)</f>
        <v>0</v>
      </c>
      <c r="BG216" s="240">
        <f>IF(N216="zákl. přenesená",J216,0)</f>
        <v>0</v>
      </c>
      <c r="BH216" s="240">
        <f>IF(N216="sníž. přenesená",J216,0)</f>
        <v>0</v>
      </c>
      <c r="BI216" s="240">
        <f>IF(N216="nulová",J216,0)</f>
        <v>0</v>
      </c>
      <c r="BJ216" s="17" t="s">
        <v>83</v>
      </c>
      <c r="BK216" s="240">
        <f>ROUND(I216*H216,2)</f>
        <v>0</v>
      </c>
      <c r="BL216" s="17" t="s">
        <v>356</v>
      </c>
      <c r="BM216" s="239" t="s">
        <v>1175</v>
      </c>
    </row>
    <row r="217" s="2" customFormat="1" ht="6.96" customHeight="1">
      <c r="A217" s="38"/>
      <c r="B217" s="66"/>
      <c r="C217" s="67"/>
      <c r="D217" s="67"/>
      <c r="E217" s="67"/>
      <c r="F217" s="67"/>
      <c r="G217" s="67"/>
      <c r="H217" s="67"/>
      <c r="I217" s="67"/>
      <c r="J217" s="67"/>
      <c r="K217" s="67"/>
      <c r="L217" s="44"/>
      <c r="M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</row>
  </sheetData>
  <sheetProtection sheet="1" autoFilter="0" formatColumns="0" formatRows="0" objects="1" scenarios="1" spinCount="100000" saltValue="PEbLV/QWRDVfMeKlbnmvvTNfLCA3ovkz54k+q1vtf0AR3y7odkcRlVSVrwaMCm4/buGD7XcUGMcJCNzbbBcKlw==" hashValue="xky6ztriTxdAo81ItC9ZX+I7TM5H0ut7hw3iB3zt9rrBVxTfKwbMFsGlksZLbCqU1GsuLQ/MGsNz/429Xha1Xg==" algorithmName="SHA-512" password="BF44"/>
  <autoFilter ref="C130:K216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9:H119"/>
    <mergeCell ref="E121:H121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105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0"/>
      <c r="AT3" s="17" t="s">
        <v>85</v>
      </c>
    </row>
    <row r="4" s="1" customFormat="1" ht="24.96" customHeight="1">
      <c r="B4" s="20"/>
      <c r="D4" s="149" t="s">
        <v>119</v>
      </c>
      <c r="L4" s="20"/>
      <c r="M4" s="150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51" t="s">
        <v>16</v>
      </c>
      <c r="L6" s="20"/>
    </row>
    <row r="7" s="1" customFormat="1" ht="16.5" customHeight="1">
      <c r="B7" s="20"/>
      <c r="E7" s="152" t="str">
        <f>'Rekapitulace stavby'!K6</f>
        <v>Budova zázemí fotbalového hřiště FK Bospor Bohumín</v>
      </c>
      <c r="F7" s="151"/>
      <c r="G7" s="151"/>
      <c r="H7" s="151"/>
      <c r="L7" s="20"/>
    </row>
    <row r="8" s="2" customFormat="1" ht="12" customHeight="1">
      <c r="A8" s="38"/>
      <c r="B8" s="44"/>
      <c r="C8" s="38"/>
      <c r="D8" s="151" t="s">
        <v>132</v>
      </c>
      <c r="E8" s="38"/>
      <c r="F8" s="38"/>
      <c r="G8" s="38"/>
      <c r="H8" s="38"/>
      <c r="I8" s="38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53" t="s">
        <v>2734</v>
      </c>
      <c r="F9" s="38"/>
      <c r="G9" s="38"/>
      <c r="H9" s="38"/>
      <c r="I9" s="38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38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1" t="s">
        <v>18</v>
      </c>
      <c r="E11" s="38"/>
      <c r="F11" s="141" t="s">
        <v>1</v>
      </c>
      <c r="G11" s="38"/>
      <c r="H11" s="38"/>
      <c r="I11" s="151" t="s">
        <v>19</v>
      </c>
      <c r="J11" s="141" t="s">
        <v>1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1" t="s">
        <v>20</v>
      </c>
      <c r="E12" s="38"/>
      <c r="F12" s="141" t="s">
        <v>21</v>
      </c>
      <c r="G12" s="38"/>
      <c r="H12" s="38"/>
      <c r="I12" s="151" t="s">
        <v>22</v>
      </c>
      <c r="J12" s="154" t="str">
        <f>'Rekapitulace stavby'!AN8</f>
        <v>27. 11. 2025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0.8" customHeight="1">
      <c r="A13" s="38"/>
      <c r="B13" s="44"/>
      <c r="C13" s="38"/>
      <c r="D13" s="38"/>
      <c r="E13" s="38"/>
      <c r="F13" s="38"/>
      <c r="G13" s="38"/>
      <c r="H13" s="38"/>
      <c r="I13" s="38"/>
      <c r="J13" s="38"/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1" t="s">
        <v>24</v>
      </c>
      <c r="E14" s="38"/>
      <c r="F14" s="38"/>
      <c r="G14" s="38"/>
      <c r="H14" s="38"/>
      <c r="I14" s="151" t="s">
        <v>25</v>
      </c>
      <c r="J14" s="141" t="s">
        <v>1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">
        <v>26</v>
      </c>
      <c r="F15" s="38"/>
      <c r="G15" s="38"/>
      <c r="H15" s="38"/>
      <c r="I15" s="151" t="s">
        <v>27</v>
      </c>
      <c r="J15" s="141" t="s">
        <v>1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38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1" t="s">
        <v>28</v>
      </c>
      <c r="E17" s="38"/>
      <c r="F17" s="38"/>
      <c r="G17" s="38"/>
      <c r="H17" s="38"/>
      <c r="I17" s="151" t="s">
        <v>25</v>
      </c>
      <c r="J17" s="33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3" t="str">
        <f>'Rekapitulace stavby'!E14</f>
        <v>Vyplň údaj</v>
      </c>
      <c r="F18" s="141"/>
      <c r="G18" s="141"/>
      <c r="H18" s="141"/>
      <c r="I18" s="151" t="s">
        <v>27</v>
      </c>
      <c r="J18" s="33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38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1" t="s">
        <v>30</v>
      </c>
      <c r="E20" s="38"/>
      <c r="F20" s="38"/>
      <c r="G20" s="38"/>
      <c r="H20" s="38"/>
      <c r="I20" s="151" t="s">
        <v>25</v>
      </c>
      <c r="J20" s="141" t="s">
        <v>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">
        <v>31</v>
      </c>
      <c r="F21" s="38"/>
      <c r="G21" s="38"/>
      <c r="H21" s="38"/>
      <c r="I21" s="151" t="s">
        <v>27</v>
      </c>
      <c r="J21" s="141" t="s">
        <v>1</v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38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1" t="s">
        <v>33</v>
      </c>
      <c r="E23" s="38"/>
      <c r="F23" s="38"/>
      <c r="G23" s="38"/>
      <c r="H23" s="38"/>
      <c r="I23" s="151" t="s">
        <v>25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">
        <v>34</v>
      </c>
      <c r="F24" s="38"/>
      <c r="G24" s="38"/>
      <c r="H24" s="38"/>
      <c r="I24" s="151" t="s">
        <v>27</v>
      </c>
      <c r="J24" s="141" t="s">
        <v>1</v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38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1" t="s">
        <v>35</v>
      </c>
      <c r="E26" s="38"/>
      <c r="F26" s="38"/>
      <c r="G26" s="38"/>
      <c r="H26" s="38"/>
      <c r="I26" s="38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38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0"/>
      <c r="E29" s="160"/>
      <c r="F29" s="160"/>
      <c r="G29" s="160"/>
      <c r="H29" s="160"/>
      <c r="I29" s="160"/>
      <c r="J29" s="160"/>
      <c r="K29" s="160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1" t="s">
        <v>36</v>
      </c>
      <c r="E30" s="38"/>
      <c r="F30" s="38"/>
      <c r="G30" s="38"/>
      <c r="H30" s="38"/>
      <c r="I30" s="38"/>
      <c r="J30" s="162">
        <f>ROUND(J124,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0"/>
      <c r="E31" s="160"/>
      <c r="F31" s="160"/>
      <c r="G31" s="160"/>
      <c r="H31" s="160"/>
      <c r="I31" s="160"/>
      <c r="J31" s="160"/>
      <c r="K31" s="160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63" t="s">
        <v>38</v>
      </c>
      <c r="G32" s="38"/>
      <c r="H32" s="38"/>
      <c r="I32" s="163" t="s">
        <v>37</v>
      </c>
      <c r="J32" s="163" t="s">
        <v>39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64" t="s">
        <v>40</v>
      </c>
      <c r="E33" s="151" t="s">
        <v>41</v>
      </c>
      <c r="F33" s="165">
        <f>ROUND((SUM(BE124:BE182)),  2)</f>
        <v>0</v>
      </c>
      <c r="G33" s="38"/>
      <c r="H33" s="38"/>
      <c r="I33" s="166">
        <v>0.20999999999999999</v>
      </c>
      <c r="J33" s="165">
        <f>ROUND(((SUM(BE124:BE182))*I33),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1" t="s">
        <v>42</v>
      </c>
      <c r="F34" s="165">
        <f>ROUND((SUM(BF124:BF182)),  2)</f>
        <v>0</v>
      </c>
      <c r="G34" s="38"/>
      <c r="H34" s="38"/>
      <c r="I34" s="166">
        <v>0.12</v>
      </c>
      <c r="J34" s="165">
        <f>ROUND(((SUM(BF124:BF182))*I34),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1" t="s">
        <v>43</v>
      </c>
      <c r="F35" s="165">
        <f>ROUND((SUM(BG124:BG182)),  2)</f>
        <v>0</v>
      </c>
      <c r="G35" s="38"/>
      <c r="H35" s="38"/>
      <c r="I35" s="166">
        <v>0.20999999999999999</v>
      </c>
      <c r="J35" s="165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1" t="s">
        <v>44</v>
      </c>
      <c r="F36" s="165">
        <f>ROUND((SUM(BH124:BH182)),  2)</f>
        <v>0</v>
      </c>
      <c r="G36" s="38"/>
      <c r="H36" s="38"/>
      <c r="I36" s="166">
        <v>0.12</v>
      </c>
      <c r="J36" s="165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1" t="s">
        <v>45</v>
      </c>
      <c r="F37" s="165">
        <f>ROUND((SUM(BI124:BI182)),  2)</f>
        <v>0</v>
      </c>
      <c r="G37" s="38"/>
      <c r="H37" s="38"/>
      <c r="I37" s="166">
        <v>0</v>
      </c>
      <c r="J37" s="165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38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67"/>
      <c r="D39" s="168" t="s">
        <v>46</v>
      </c>
      <c r="E39" s="169"/>
      <c r="F39" s="169"/>
      <c r="G39" s="170" t="s">
        <v>47</v>
      </c>
      <c r="H39" s="171" t="s">
        <v>48</v>
      </c>
      <c r="I39" s="169"/>
      <c r="J39" s="172">
        <f>SUM(J30:J37)</f>
        <v>0</v>
      </c>
      <c r="K39" s="173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20"/>
      <c r="L41" s="20"/>
    </row>
    <row r="42" s="1" customFormat="1" ht="14.4" customHeight="1">
      <c r="B42" s="20"/>
      <c r="L42" s="20"/>
    </row>
    <row r="43" s="1" customFormat="1" ht="14.4" customHeight="1">
      <c r="B43" s="20"/>
      <c r="L43" s="20"/>
    </row>
    <row r="44" s="1" customFormat="1" ht="14.4" customHeight="1">
      <c r="B44" s="20"/>
      <c r="L44" s="20"/>
    </row>
    <row r="45" s="1" customFormat="1" ht="14.4" customHeight="1">
      <c r="B45" s="20"/>
      <c r="L45" s="20"/>
    </row>
    <row r="46" s="1" customFormat="1" ht="14.4" customHeight="1">
      <c r="B46" s="20"/>
      <c r="L46" s="20"/>
    </row>
    <row r="47" s="1" customFormat="1" ht="14.4" customHeight="1">
      <c r="B47" s="20"/>
      <c r="L47" s="20"/>
    </row>
    <row r="48" s="1" customFormat="1" ht="14.4" customHeight="1">
      <c r="B48" s="20"/>
      <c r="L48" s="20"/>
    </row>
    <row r="49" s="1" customFormat="1" ht="14.4" customHeight="1">
      <c r="B49" s="20"/>
      <c r="L49" s="20"/>
    </row>
    <row r="50" s="2" customFormat="1" ht="14.4" customHeight="1">
      <c r="B50" s="63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3"/>
    </row>
    <row r="51">
      <c r="B51" s="20"/>
      <c r="L51" s="20"/>
    </row>
    <row r="52">
      <c r="B52" s="20"/>
      <c r="L52" s="20"/>
    </row>
    <row r="53">
      <c r="B53" s="20"/>
      <c r="L53" s="20"/>
    </row>
    <row r="54">
      <c r="B54" s="20"/>
      <c r="L54" s="20"/>
    </row>
    <row r="55">
      <c r="B55" s="20"/>
      <c r="L55" s="20"/>
    </row>
    <row r="56">
      <c r="B56" s="20"/>
      <c r="L56" s="20"/>
    </row>
    <row r="57">
      <c r="B57" s="20"/>
      <c r="L57" s="20"/>
    </row>
    <row r="58">
      <c r="B58" s="20"/>
      <c r="L58" s="20"/>
    </row>
    <row r="59">
      <c r="B59" s="20"/>
      <c r="L59" s="20"/>
    </row>
    <row r="60">
      <c r="B60" s="20"/>
      <c r="L60" s="20"/>
    </row>
    <row r="61" s="2" customFormat="1">
      <c r="A61" s="38"/>
      <c r="B61" s="44"/>
      <c r="C61" s="38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0"/>
      <c r="L62" s="20"/>
    </row>
    <row r="63">
      <c r="B63" s="20"/>
      <c r="L63" s="20"/>
    </row>
    <row r="64">
      <c r="B64" s="20"/>
      <c r="L64" s="20"/>
    </row>
    <row r="65" s="2" customFormat="1">
      <c r="A65" s="38"/>
      <c r="B65" s="44"/>
      <c r="C65" s="38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0"/>
      <c r="L66" s="20"/>
    </row>
    <row r="67">
      <c r="B67" s="20"/>
      <c r="L67" s="20"/>
    </row>
    <row r="68">
      <c r="B68" s="20"/>
      <c r="L68" s="20"/>
    </row>
    <row r="69">
      <c r="B69" s="20"/>
      <c r="L69" s="20"/>
    </row>
    <row r="70">
      <c r="B70" s="20"/>
      <c r="L70" s="20"/>
    </row>
    <row r="71">
      <c r="B71" s="20"/>
      <c r="L71" s="20"/>
    </row>
    <row r="72">
      <c r="B72" s="20"/>
      <c r="L72" s="20"/>
    </row>
    <row r="73">
      <c r="B73" s="20"/>
      <c r="L73" s="20"/>
    </row>
    <row r="74">
      <c r="B74" s="20"/>
      <c r="L74" s="20"/>
    </row>
    <row r="75">
      <c r="B75" s="20"/>
      <c r="L75" s="20"/>
    </row>
    <row r="76" s="2" customFormat="1">
      <c r="A76" s="38"/>
      <c r="B76" s="44"/>
      <c r="C76" s="38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304</v>
      </c>
      <c r="D82" s="40"/>
      <c r="E82" s="40"/>
      <c r="F82" s="40"/>
      <c r="G82" s="40"/>
      <c r="H82" s="40"/>
      <c r="I82" s="40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16</v>
      </c>
      <c r="D84" s="40"/>
      <c r="E84" s="40"/>
      <c r="F84" s="40"/>
      <c r="G84" s="40"/>
      <c r="H84" s="40"/>
      <c r="I84" s="40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85" t="str">
        <f>E7</f>
        <v>Budova zázemí fotbalového hřiště FK Bospor Bohumín</v>
      </c>
      <c r="F85" s="32"/>
      <c r="G85" s="32"/>
      <c r="H85" s="32"/>
      <c r="I85" s="40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2" customHeight="1">
      <c r="A86" s="38"/>
      <c r="B86" s="39"/>
      <c r="C86" s="32" t="s">
        <v>132</v>
      </c>
      <c r="D86" s="40"/>
      <c r="E86" s="40"/>
      <c r="F86" s="40"/>
      <c r="G86" s="40"/>
      <c r="H86" s="40"/>
      <c r="I86" s="40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6.5" customHeight="1">
      <c r="A87" s="38"/>
      <c r="B87" s="39"/>
      <c r="C87" s="40"/>
      <c r="D87" s="40"/>
      <c r="E87" s="76" t="str">
        <f>E9</f>
        <v>SO03 - Přípojka elektro</v>
      </c>
      <c r="F87" s="40"/>
      <c r="G87" s="40"/>
      <c r="H87" s="40"/>
      <c r="I87" s="40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6.96" customHeight="1">
      <c r="A88" s="38"/>
      <c r="B88" s="39"/>
      <c r="C88" s="40"/>
      <c r="D88" s="40"/>
      <c r="E88" s="40"/>
      <c r="F88" s="40"/>
      <c r="G88" s="40"/>
      <c r="H88" s="40"/>
      <c r="I88" s="40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2" customHeight="1">
      <c r="A89" s="38"/>
      <c r="B89" s="39"/>
      <c r="C89" s="32" t="s">
        <v>20</v>
      </c>
      <c r="D89" s="40"/>
      <c r="E89" s="40"/>
      <c r="F89" s="27" t="str">
        <f>F12</f>
        <v>p.č. 1498,1501,1502,1503/1,1506, k.ú. Nový Bohumín</v>
      </c>
      <c r="G89" s="40"/>
      <c r="H89" s="40"/>
      <c r="I89" s="32" t="s">
        <v>22</v>
      </c>
      <c r="J89" s="79" t="str">
        <f>IF(J12="","",J12)</f>
        <v>27. 11. 2025</v>
      </c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40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2" t="s">
        <v>24</v>
      </c>
      <c r="D91" s="40"/>
      <c r="E91" s="40"/>
      <c r="F91" s="27" t="str">
        <f>E15</f>
        <v>Obec Bohumín</v>
      </c>
      <c r="G91" s="40"/>
      <c r="H91" s="40"/>
      <c r="I91" s="32" t="s">
        <v>30</v>
      </c>
      <c r="J91" s="36" t="str">
        <f>E21</f>
        <v>CUBESPACE s.r.o.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2" t="s">
        <v>28</v>
      </c>
      <c r="D92" s="40"/>
      <c r="E92" s="40"/>
      <c r="F92" s="27" t="str">
        <f>IF(E18="","",E18)</f>
        <v>Vyplň údaj</v>
      </c>
      <c r="G92" s="40"/>
      <c r="H92" s="40"/>
      <c r="I92" s="32" t="s">
        <v>33</v>
      </c>
      <c r="J92" s="36" t="str">
        <f>E24</f>
        <v>Ing. Miroslav Cejnar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0.32" customHeight="1">
      <c r="A93" s="38"/>
      <c r="B93" s="39"/>
      <c r="C93" s="40"/>
      <c r="D93" s="40"/>
      <c r="E93" s="40"/>
      <c r="F93" s="40"/>
      <c r="G93" s="40"/>
      <c r="H93" s="40"/>
      <c r="I93" s="40"/>
      <c r="J93" s="40"/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29.28" customHeight="1">
      <c r="A94" s="38"/>
      <c r="B94" s="39"/>
      <c r="C94" s="186" t="s">
        <v>305</v>
      </c>
      <c r="D94" s="187"/>
      <c r="E94" s="187"/>
      <c r="F94" s="187"/>
      <c r="G94" s="187"/>
      <c r="H94" s="187"/>
      <c r="I94" s="187"/>
      <c r="J94" s="188" t="s">
        <v>306</v>
      </c>
      <c r="K94" s="187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2.8" customHeight="1">
      <c r="A96" s="38"/>
      <c r="B96" s="39"/>
      <c r="C96" s="189" t="s">
        <v>307</v>
      </c>
      <c r="D96" s="40"/>
      <c r="E96" s="40"/>
      <c r="F96" s="40"/>
      <c r="G96" s="40"/>
      <c r="H96" s="40"/>
      <c r="I96" s="40"/>
      <c r="J96" s="110">
        <f>J124</f>
        <v>0</v>
      </c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U96" s="17" t="s">
        <v>308</v>
      </c>
    </row>
    <row r="97" s="9" customFormat="1" ht="24.96" customHeight="1">
      <c r="A97" s="9"/>
      <c r="B97" s="190"/>
      <c r="C97" s="191"/>
      <c r="D97" s="192" t="s">
        <v>1943</v>
      </c>
      <c r="E97" s="193"/>
      <c r="F97" s="193"/>
      <c r="G97" s="193"/>
      <c r="H97" s="193"/>
      <c r="I97" s="193"/>
      <c r="J97" s="194">
        <f>J125</f>
        <v>0</v>
      </c>
      <c r="K97" s="191"/>
      <c r="L97" s="19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90"/>
      <c r="C98" s="191"/>
      <c r="D98" s="192" t="s">
        <v>1944</v>
      </c>
      <c r="E98" s="193"/>
      <c r="F98" s="193"/>
      <c r="G98" s="193"/>
      <c r="H98" s="193"/>
      <c r="I98" s="193"/>
      <c r="J98" s="194">
        <f>J135</f>
        <v>0</v>
      </c>
      <c r="K98" s="191"/>
      <c r="L98" s="195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90"/>
      <c r="C99" s="191"/>
      <c r="D99" s="192" t="s">
        <v>1945</v>
      </c>
      <c r="E99" s="193"/>
      <c r="F99" s="193"/>
      <c r="G99" s="193"/>
      <c r="H99" s="193"/>
      <c r="I99" s="193"/>
      <c r="J99" s="194">
        <f>J141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0"/>
      <c r="C100" s="191"/>
      <c r="D100" s="192" t="s">
        <v>2735</v>
      </c>
      <c r="E100" s="193"/>
      <c r="F100" s="193"/>
      <c r="G100" s="193"/>
      <c r="H100" s="193"/>
      <c r="I100" s="193"/>
      <c r="J100" s="194">
        <f>J145</f>
        <v>0</v>
      </c>
      <c r="K100" s="191"/>
      <c r="L100" s="19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90"/>
      <c r="C101" s="191"/>
      <c r="D101" s="192" t="s">
        <v>2736</v>
      </c>
      <c r="E101" s="193"/>
      <c r="F101" s="193"/>
      <c r="G101" s="193"/>
      <c r="H101" s="193"/>
      <c r="I101" s="193"/>
      <c r="J101" s="194">
        <f>J152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1948</v>
      </c>
      <c r="E102" s="193"/>
      <c r="F102" s="193"/>
      <c r="G102" s="193"/>
      <c r="H102" s="193"/>
      <c r="I102" s="193"/>
      <c r="J102" s="194">
        <f>J162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0"/>
      <c r="C103" s="191"/>
      <c r="D103" s="192" t="s">
        <v>2737</v>
      </c>
      <c r="E103" s="193"/>
      <c r="F103" s="193"/>
      <c r="G103" s="193"/>
      <c r="H103" s="193"/>
      <c r="I103" s="193"/>
      <c r="J103" s="194">
        <f>J171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90"/>
      <c r="C104" s="191"/>
      <c r="D104" s="192" t="s">
        <v>2738</v>
      </c>
      <c r="E104" s="193"/>
      <c r="F104" s="193"/>
      <c r="G104" s="193"/>
      <c r="H104" s="193"/>
      <c r="I104" s="193"/>
      <c r="J104" s="194">
        <f>J173</f>
        <v>0</v>
      </c>
      <c r="K104" s="191"/>
      <c r="L104" s="19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2" customFormat="1" ht="21.84" customHeight="1">
      <c r="A105" s="38"/>
      <c r="B105" s="39"/>
      <c r="C105" s="40"/>
      <c r="D105" s="40"/>
      <c r="E105" s="40"/>
      <c r="F105" s="40"/>
      <c r="G105" s="40"/>
      <c r="H105" s="40"/>
      <c r="I105" s="40"/>
      <c r="J105" s="40"/>
      <c r="K105" s="40"/>
      <c r="L105" s="63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="2" customFormat="1" ht="6.96" customHeight="1">
      <c r="A106" s="38"/>
      <c r="B106" s="66"/>
      <c r="C106" s="67"/>
      <c r="D106" s="67"/>
      <c r="E106" s="67"/>
      <c r="F106" s="67"/>
      <c r="G106" s="67"/>
      <c r="H106" s="67"/>
      <c r="I106" s="67"/>
      <c r="J106" s="67"/>
      <c r="K106" s="67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10" s="2" customFormat="1" ht="6.96" customHeight="1">
      <c r="A110" s="38"/>
      <c r="B110" s="68"/>
      <c r="C110" s="69"/>
      <c r="D110" s="69"/>
      <c r="E110" s="69"/>
      <c r="F110" s="69"/>
      <c r="G110" s="69"/>
      <c r="H110" s="69"/>
      <c r="I110" s="69"/>
      <c r="J110" s="69"/>
      <c r="K110" s="69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24.96" customHeight="1">
      <c r="A111" s="38"/>
      <c r="B111" s="39"/>
      <c r="C111" s="23" t="s">
        <v>334</v>
      </c>
      <c r="D111" s="40"/>
      <c r="E111" s="40"/>
      <c r="F111" s="40"/>
      <c r="G111" s="40"/>
      <c r="H111" s="40"/>
      <c r="I111" s="40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6.96" customHeight="1">
      <c r="A112" s="38"/>
      <c r="B112" s="39"/>
      <c r="C112" s="40"/>
      <c r="D112" s="40"/>
      <c r="E112" s="40"/>
      <c r="F112" s="40"/>
      <c r="G112" s="40"/>
      <c r="H112" s="40"/>
      <c r="I112" s="40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2" customHeight="1">
      <c r="A113" s="38"/>
      <c r="B113" s="39"/>
      <c r="C113" s="32" t="s">
        <v>16</v>
      </c>
      <c r="D113" s="40"/>
      <c r="E113" s="40"/>
      <c r="F113" s="40"/>
      <c r="G113" s="40"/>
      <c r="H113" s="40"/>
      <c r="I113" s="40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6.5" customHeight="1">
      <c r="A114" s="38"/>
      <c r="B114" s="39"/>
      <c r="C114" s="40"/>
      <c r="D114" s="40"/>
      <c r="E114" s="185" t="str">
        <f>E7</f>
        <v>Budova zázemí fotbalového hřiště FK Bospor Bohumín</v>
      </c>
      <c r="F114" s="32"/>
      <c r="G114" s="32"/>
      <c r="H114" s="32"/>
      <c r="I114" s="40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2" customHeight="1">
      <c r="A115" s="38"/>
      <c r="B115" s="39"/>
      <c r="C115" s="32" t="s">
        <v>132</v>
      </c>
      <c r="D115" s="40"/>
      <c r="E115" s="40"/>
      <c r="F115" s="40"/>
      <c r="G115" s="40"/>
      <c r="H115" s="40"/>
      <c r="I115" s="40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16.5" customHeight="1">
      <c r="A116" s="38"/>
      <c r="B116" s="39"/>
      <c r="C116" s="40"/>
      <c r="D116" s="40"/>
      <c r="E116" s="76" t="str">
        <f>E9</f>
        <v>SO03 - Přípojka elektro</v>
      </c>
      <c r="F116" s="40"/>
      <c r="G116" s="40"/>
      <c r="H116" s="40"/>
      <c r="I116" s="40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6.96" customHeight="1">
      <c r="A117" s="38"/>
      <c r="B117" s="39"/>
      <c r="C117" s="40"/>
      <c r="D117" s="40"/>
      <c r="E117" s="40"/>
      <c r="F117" s="40"/>
      <c r="G117" s="40"/>
      <c r="H117" s="40"/>
      <c r="I117" s="40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2" customHeight="1">
      <c r="A118" s="38"/>
      <c r="B118" s="39"/>
      <c r="C118" s="32" t="s">
        <v>20</v>
      </c>
      <c r="D118" s="40"/>
      <c r="E118" s="40"/>
      <c r="F118" s="27" t="str">
        <f>F12</f>
        <v>p.č. 1498,1501,1502,1503/1,1506, k.ú. Nový Bohumín</v>
      </c>
      <c r="G118" s="40"/>
      <c r="H118" s="40"/>
      <c r="I118" s="32" t="s">
        <v>22</v>
      </c>
      <c r="J118" s="79" t="str">
        <f>IF(J12="","",J12)</f>
        <v>27. 11. 2025</v>
      </c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39"/>
      <c r="C119" s="40"/>
      <c r="D119" s="40"/>
      <c r="E119" s="40"/>
      <c r="F119" s="40"/>
      <c r="G119" s="40"/>
      <c r="H119" s="40"/>
      <c r="I119" s="40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5.15" customHeight="1">
      <c r="A120" s="38"/>
      <c r="B120" s="39"/>
      <c r="C120" s="32" t="s">
        <v>24</v>
      </c>
      <c r="D120" s="40"/>
      <c r="E120" s="40"/>
      <c r="F120" s="27" t="str">
        <f>E15</f>
        <v>Obec Bohumín</v>
      </c>
      <c r="G120" s="40"/>
      <c r="H120" s="40"/>
      <c r="I120" s="32" t="s">
        <v>30</v>
      </c>
      <c r="J120" s="36" t="str">
        <f>E21</f>
        <v>CUBESPACE s.r.o.</v>
      </c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5.15" customHeight="1">
      <c r="A121" s="38"/>
      <c r="B121" s="39"/>
      <c r="C121" s="32" t="s">
        <v>28</v>
      </c>
      <c r="D121" s="40"/>
      <c r="E121" s="40"/>
      <c r="F121" s="27" t="str">
        <f>IF(E18="","",E18)</f>
        <v>Vyplň údaj</v>
      </c>
      <c r="G121" s="40"/>
      <c r="H121" s="40"/>
      <c r="I121" s="32" t="s">
        <v>33</v>
      </c>
      <c r="J121" s="36" t="str">
        <f>E24</f>
        <v>Ing. Miroslav Cejnar</v>
      </c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0.32" customHeight="1">
      <c r="A122" s="38"/>
      <c r="B122" s="39"/>
      <c r="C122" s="40"/>
      <c r="D122" s="40"/>
      <c r="E122" s="40"/>
      <c r="F122" s="40"/>
      <c r="G122" s="40"/>
      <c r="H122" s="40"/>
      <c r="I122" s="40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11" customFormat="1" ht="29.28" customHeight="1">
      <c r="A123" s="201"/>
      <c r="B123" s="202"/>
      <c r="C123" s="203" t="s">
        <v>335</v>
      </c>
      <c r="D123" s="204" t="s">
        <v>61</v>
      </c>
      <c r="E123" s="204" t="s">
        <v>57</v>
      </c>
      <c r="F123" s="204" t="s">
        <v>58</v>
      </c>
      <c r="G123" s="204" t="s">
        <v>336</v>
      </c>
      <c r="H123" s="204" t="s">
        <v>337</v>
      </c>
      <c r="I123" s="204" t="s">
        <v>338</v>
      </c>
      <c r="J123" s="204" t="s">
        <v>306</v>
      </c>
      <c r="K123" s="205" t="s">
        <v>339</v>
      </c>
      <c r="L123" s="206"/>
      <c r="M123" s="100" t="s">
        <v>1</v>
      </c>
      <c r="N123" s="101" t="s">
        <v>40</v>
      </c>
      <c r="O123" s="101" t="s">
        <v>340</v>
      </c>
      <c r="P123" s="101" t="s">
        <v>341</v>
      </c>
      <c r="Q123" s="101" t="s">
        <v>342</v>
      </c>
      <c r="R123" s="101" t="s">
        <v>343</v>
      </c>
      <c r="S123" s="101" t="s">
        <v>344</v>
      </c>
      <c r="T123" s="102" t="s">
        <v>345</v>
      </c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/>
    </row>
    <row r="124" s="2" customFormat="1" ht="22.8" customHeight="1">
      <c r="A124" s="38"/>
      <c r="B124" s="39"/>
      <c r="C124" s="107" t="s">
        <v>346</v>
      </c>
      <c r="D124" s="40"/>
      <c r="E124" s="40"/>
      <c r="F124" s="40"/>
      <c r="G124" s="40"/>
      <c r="H124" s="40"/>
      <c r="I124" s="40"/>
      <c r="J124" s="207">
        <f>BK124</f>
        <v>0</v>
      </c>
      <c r="K124" s="40"/>
      <c r="L124" s="44"/>
      <c r="M124" s="103"/>
      <c r="N124" s="208"/>
      <c r="O124" s="104"/>
      <c r="P124" s="209">
        <f>P125+P135+P141+P145+P152+P162+P171+P173</f>
        <v>0</v>
      </c>
      <c r="Q124" s="104"/>
      <c r="R124" s="209">
        <f>R125+R135+R141+R145+R152+R162+R171+R173</f>
        <v>0</v>
      </c>
      <c r="S124" s="104"/>
      <c r="T124" s="210">
        <f>T125+T135+T141+T145+T152+T162+T171+T173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T124" s="17" t="s">
        <v>75</v>
      </c>
      <c r="AU124" s="17" t="s">
        <v>308</v>
      </c>
      <c r="BK124" s="211">
        <f>BK125+BK135+BK141+BK145+BK152+BK162+BK171+BK173</f>
        <v>0</v>
      </c>
    </row>
    <row r="125" s="12" customFormat="1" ht="25.92" customHeight="1">
      <c r="A125" s="12"/>
      <c r="B125" s="212"/>
      <c r="C125" s="213"/>
      <c r="D125" s="214" t="s">
        <v>75</v>
      </c>
      <c r="E125" s="215" t="s">
        <v>1952</v>
      </c>
      <c r="F125" s="215" t="s">
        <v>1953</v>
      </c>
      <c r="G125" s="213"/>
      <c r="H125" s="213"/>
      <c r="I125" s="216"/>
      <c r="J125" s="217">
        <f>BK125</f>
        <v>0</v>
      </c>
      <c r="K125" s="213"/>
      <c r="L125" s="218"/>
      <c r="M125" s="219"/>
      <c r="N125" s="220"/>
      <c r="O125" s="220"/>
      <c r="P125" s="221">
        <f>SUM(P126:P134)</f>
        <v>0</v>
      </c>
      <c r="Q125" s="220"/>
      <c r="R125" s="221">
        <f>SUM(R126:R134)</f>
        <v>0</v>
      </c>
      <c r="S125" s="220"/>
      <c r="T125" s="222">
        <f>SUM(T126:T134)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3" t="s">
        <v>83</v>
      </c>
      <c r="AT125" s="224" t="s">
        <v>75</v>
      </c>
      <c r="AU125" s="224" t="s">
        <v>76</v>
      </c>
      <c r="AY125" s="223" t="s">
        <v>349</v>
      </c>
      <c r="BK125" s="225">
        <f>SUM(BK126:BK134)</f>
        <v>0</v>
      </c>
    </row>
    <row r="126" s="2" customFormat="1" ht="16.5" customHeight="1">
      <c r="A126" s="38"/>
      <c r="B126" s="39"/>
      <c r="C126" s="228" t="s">
        <v>83</v>
      </c>
      <c r="D126" s="228" t="s">
        <v>351</v>
      </c>
      <c r="E126" s="229" t="s">
        <v>2739</v>
      </c>
      <c r="F126" s="230" t="s">
        <v>2740</v>
      </c>
      <c r="G126" s="231" t="s">
        <v>422</v>
      </c>
      <c r="H126" s="232">
        <v>28</v>
      </c>
      <c r="I126" s="233"/>
      <c r="J126" s="234">
        <f>ROUND(I126*H126,2)</f>
        <v>0</v>
      </c>
      <c r="K126" s="230" t="s">
        <v>1</v>
      </c>
      <c r="L126" s="44"/>
      <c r="M126" s="235" t="s">
        <v>1</v>
      </c>
      <c r="N126" s="236" t="s">
        <v>41</v>
      </c>
      <c r="O126" s="91"/>
      <c r="P126" s="237">
        <f>O126*H126</f>
        <v>0</v>
      </c>
      <c r="Q126" s="237">
        <v>0</v>
      </c>
      <c r="R126" s="237">
        <f>Q126*H126</f>
        <v>0</v>
      </c>
      <c r="S126" s="237">
        <v>0</v>
      </c>
      <c r="T126" s="238">
        <f>S126*H126</f>
        <v>0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R126" s="239" t="s">
        <v>356</v>
      </c>
      <c r="AT126" s="239" t="s">
        <v>351</v>
      </c>
      <c r="AU126" s="239" t="s">
        <v>83</v>
      </c>
      <c r="AY126" s="17" t="s">
        <v>349</v>
      </c>
      <c r="BE126" s="240">
        <f>IF(N126="základní",J126,0)</f>
        <v>0</v>
      </c>
      <c r="BF126" s="240">
        <f>IF(N126="snížená",J126,0)</f>
        <v>0</v>
      </c>
      <c r="BG126" s="240">
        <f>IF(N126="zákl. přenesená",J126,0)</f>
        <v>0</v>
      </c>
      <c r="BH126" s="240">
        <f>IF(N126="sníž. přenesená",J126,0)</f>
        <v>0</v>
      </c>
      <c r="BI126" s="240">
        <f>IF(N126="nulová",J126,0)</f>
        <v>0</v>
      </c>
      <c r="BJ126" s="17" t="s">
        <v>83</v>
      </c>
      <c r="BK126" s="240">
        <f>ROUND(I126*H126,2)</f>
        <v>0</v>
      </c>
      <c r="BL126" s="17" t="s">
        <v>356</v>
      </c>
      <c r="BM126" s="239" t="s">
        <v>85</v>
      </c>
    </row>
    <row r="127" s="2" customFormat="1" ht="16.5" customHeight="1">
      <c r="A127" s="38"/>
      <c r="B127" s="39"/>
      <c r="C127" s="228" t="s">
        <v>85</v>
      </c>
      <c r="D127" s="228" t="s">
        <v>351</v>
      </c>
      <c r="E127" s="229" t="s">
        <v>2741</v>
      </c>
      <c r="F127" s="230" t="s">
        <v>2742</v>
      </c>
      <c r="G127" s="231" t="s">
        <v>422</v>
      </c>
      <c r="H127" s="232">
        <v>24</v>
      </c>
      <c r="I127" s="233"/>
      <c r="J127" s="234">
        <f>ROUND(I127*H127,2)</f>
        <v>0</v>
      </c>
      <c r="K127" s="230" t="s">
        <v>1</v>
      </c>
      <c r="L127" s="44"/>
      <c r="M127" s="235" t="s">
        <v>1</v>
      </c>
      <c r="N127" s="236" t="s">
        <v>41</v>
      </c>
      <c r="O127" s="91"/>
      <c r="P127" s="237">
        <f>O127*H127</f>
        <v>0</v>
      </c>
      <c r="Q127" s="237">
        <v>0</v>
      </c>
      <c r="R127" s="237">
        <f>Q127*H127</f>
        <v>0</v>
      </c>
      <c r="S127" s="237">
        <v>0</v>
      </c>
      <c r="T127" s="238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39" t="s">
        <v>356</v>
      </c>
      <c r="AT127" s="239" t="s">
        <v>351</v>
      </c>
      <c r="AU127" s="239" t="s">
        <v>83</v>
      </c>
      <c r="AY127" s="17" t="s">
        <v>349</v>
      </c>
      <c r="BE127" s="240">
        <f>IF(N127="základní",J127,0)</f>
        <v>0</v>
      </c>
      <c r="BF127" s="240">
        <f>IF(N127="snížená",J127,0)</f>
        <v>0</v>
      </c>
      <c r="BG127" s="240">
        <f>IF(N127="zákl. přenesená",J127,0)</f>
        <v>0</v>
      </c>
      <c r="BH127" s="240">
        <f>IF(N127="sníž. přenesená",J127,0)</f>
        <v>0</v>
      </c>
      <c r="BI127" s="240">
        <f>IF(N127="nulová",J127,0)</f>
        <v>0</v>
      </c>
      <c r="BJ127" s="17" t="s">
        <v>83</v>
      </c>
      <c r="BK127" s="240">
        <f>ROUND(I127*H127,2)</f>
        <v>0</v>
      </c>
      <c r="BL127" s="17" t="s">
        <v>356</v>
      </c>
      <c r="BM127" s="239" t="s">
        <v>356</v>
      </c>
    </row>
    <row r="128" s="2" customFormat="1" ht="16.5" customHeight="1">
      <c r="A128" s="38"/>
      <c r="B128" s="39"/>
      <c r="C128" s="228" t="s">
        <v>115</v>
      </c>
      <c r="D128" s="228" t="s">
        <v>351</v>
      </c>
      <c r="E128" s="229" t="s">
        <v>2743</v>
      </c>
      <c r="F128" s="230" t="s">
        <v>2744</v>
      </c>
      <c r="G128" s="231" t="s">
        <v>422</v>
      </c>
      <c r="H128" s="232">
        <v>52</v>
      </c>
      <c r="I128" s="233"/>
      <c r="J128" s="234">
        <f>ROUND(I128*H128,2)</f>
        <v>0</v>
      </c>
      <c r="K128" s="230" t="s">
        <v>1</v>
      </c>
      <c r="L128" s="44"/>
      <c r="M128" s="235" t="s">
        <v>1</v>
      </c>
      <c r="N128" s="236" t="s">
        <v>41</v>
      </c>
      <c r="O128" s="91"/>
      <c r="P128" s="237">
        <f>O128*H128</f>
        <v>0</v>
      </c>
      <c r="Q128" s="237">
        <v>0</v>
      </c>
      <c r="R128" s="237">
        <f>Q128*H128</f>
        <v>0</v>
      </c>
      <c r="S128" s="237">
        <v>0</v>
      </c>
      <c r="T128" s="238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239" t="s">
        <v>356</v>
      </c>
      <c r="AT128" s="239" t="s">
        <v>351</v>
      </c>
      <c r="AU128" s="239" t="s">
        <v>83</v>
      </c>
      <c r="AY128" s="17" t="s">
        <v>349</v>
      </c>
      <c r="BE128" s="240">
        <f>IF(N128="základní",J128,0)</f>
        <v>0</v>
      </c>
      <c r="BF128" s="240">
        <f>IF(N128="snížená",J128,0)</f>
        <v>0</v>
      </c>
      <c r="BG128" s="240">
        <f>IF(N128="zákl. přenesená",J128,0)</f>
        <v>0</v>
      </c>
      <c r="BH128" s="240">
        <f>IF(N128="sníž. přenesená",J128,0)</f>
        <v>0</v>
      </c>
      <c r="BI128" s="240">
        <f>IF(N128="nulová",J128,0)</f>
        <v>0</v>
      </c>
      <c r="BJ128" s="17" t="s">
        <v>83</v>
      </c>
      <c r="BK128" s="240">
        <f>ROUND(I128*H128,2)</f>
        <v>0</v>
      </c>
      <c r="BL128" s="17" t="s">
        <v>356</v>
      </c>
      <c r="BM128" s="239" t="s">
        <v>384</v>
      </c>
    </row>
    <row r="129" s="2" customFormat="1" ht="16.5" customHeight="1">
      <c r="A129" s="38"/>
      <c r="B129" s="39"/>
      <c r="C129" s="228" t="s">
        <v>356</v>
      </c>
      <c r="D129" s="228" t="s">
        <v>351</v>
      </c>
      <c r="E129" s="229" t="s">
        <v>2745</v>
      </c>
      <c r="F129" s="230" t="s">
        <v>2746</v>
      </c>
      <c r="G129" s="231" t="s">
        <v>422</v>
      </c>
      <c r="H129" s="232">
        <v>180</v>
      </c>
      <c r="I129" s="233"/>
      <c r="J129" s="234">
        <f>ROUND(I129*H129,2)</f>
        <v>0</v>
      </c>
      <c r="K129" s="230" t="s">
        <v>1</v>
      </c>
      <c r="L129" s="44"/>
      <c r="M129" s="235" t="s">
        <v>1</v>
      </c>
      <c r="N129" s="236" t="s">
        <v>41</v>
      </c>
      <c r="O129" s="91"/>
      <c r="P129" s="237">
        <f>O129*H129</f>
        <v>0</v>
      </c>
      <c r="Q129" s="237">
        <v>0</v>
      </c>
      <c r="R129" s="237">
        <f>Q129*H129</f>
        <v>0</v>
      </c>
      <c r="S129" s="237">
        <v>0</v>
      </c>
      <c r="T129" s="238">
        <f>S129*H129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239" t="s">
        <v>356</v>
      </c>
      <c r="AT129" s="239" t="s">
        <v>351</v>
      </c>
      <c r="AU129" s="239" t="s">
        <v>83</v>
      </c>
      <c r="AY129" s="17" t="s">
        <v>349</v>
      </c>
      <c r="BE129" s="240">
        <f>IF(N129="základní",J129,0)</f>
        <v>0</v>
      </c>
      <c r="BF129" s="240">
        <f>IF(N129="snížená",J129,0)</f>
        <v>0</v>
      </c>
      <c r="BG129" s="240">
        <f>IF(N129="zákl. přenesená",J129,0)</f>
        <v>0</v>
      </c>
      <c r="BH129" s="240">
        <f>IF(N129="sníž. přenesená",J129,0)</f>
        <v>0</v>
      </c>
      <c r="BI129" s="240">
        <f>IF(N129="nulová",J129,0)</f>
        <v>0</v>
      </c>
      <c r="BJ129" s="17" t="s">
        <v>83</v>
      </c>
      <c r="BK129" s="240">
        <f>ROUND(I129*H129,2)</f>
        <v>0</v>
      </c>
      <c r="BL129" s="17" t="s">
        <v>356</v>
      </c>
      <c r="BM129" s="239" t="s">
        <v>396</v>
      </c>
    </row>
    <row r="130" s="2" customFormat="1" ht="16.5" customHeight="1">
      <c r="A130" s="38"/>
      <c r="B130" s="39"/>
      <c r="C130" s="228" t="s">
        <v>378</v>
      </c>
      <c r="D130" s="228" t="s">
        <v>351</v>
      </c>
      <c r="E130" s="229" t="s">
        <v>1968</v>
      </c>
      <c r="F130" s="230" t="s">
        <v>1969</v>
      </c>
      <c r="G130" s="231" t="s">
        <v>422</v>
      </c>
      <c r="H130" s="232">
        <v>180</v>
      </c>
      <c r="I130" s="233"/>
      <c r="J130" s="234">
        <f>ROUND(I130*H130,2)</f>
        <v>0</v>
      </c>
      <c r="K130" s="230" t="s">
        <v>1</v>
      </c>
      <c r="L130" s="44"/>
      <c r="M130" s="235" t="s">
        <v>1</v>
      </c>
      <c r="N130" s="236" t="s">
        <v>41</v>
      </c>
      <c r="O130" s="91"/>
      <c r="P130" s="237">
        <f>O130*H130</f>
        <v>0</v>
      </c>
      <c r="Q130" s="237">
        <v>0</v>
      </c>
      <c r="R130" s="237">
        <f>Q130*H130</f>
        <v>0</v>
      </c>
      <c r="S130" s="237">
        <v>0</v>
      </c>
      <c r="T130" s="238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39" t="s">
        <v>356</v>
      </c>
      <c r="AT130" s="239" t="s">
        <v>351</v>
      </c>
      <c r="AU130" s="239" t="s">
        <v>83</v>
      </c>
      <c r="AY130" s="17" t="s">
        <v>349</v>
      </c>
      <c r="BE130" s="240">
        <f>IF(N130="základní",J130,0)</f>
        <v>0</v>
      </c>
      <c r="BF130" s="240">
        <f>IF(N130="snížená",J130,0)</f>
        <v>0</v>
      </c>
      <c r="BG130" s="240">
        <f>IF(N130="zákl. přenesená",J130,0)</f>
        <v>0</v>
      </c>
      <c r="BH130" s="240">
        <f>IF(N130="sníž. přenesená",J130,0)</f>
        <v>0</v>
      </c>
      <c r="BI130" s="240">
        <f>IF(N130="nulová",J130,0)</f>
        <v>0</v>
      </c>
      <c r="BJ130" s="17" t="s">
        <v>83</v>
      </c>
      <c r="BK130" s="240">
        <f>ROUND(I130*H130,2)</f>
        <v>0</v>
      </c>
      <c r="BL130" s="17" t="s">
        <v>356</v>
      </c>
      <c r="BM130" s="239" t="s">
        <v>408</v>
      </c>
    </row>
    <row r="131" s="2" customFormat="1" ht="16.5" customHeight="1">
      <c r="A131" s="38"/>
      <c r="B131" s="39"/>
      <c r="C131" s="228" t="s">
        <v>384</v>
      </c>
      <c r="D131" s="228" t="s">
        <v>351</v>
      </c>
      <c r="E131" s="229" t="s">
        <v>2747</v>
      </c>
      <c r="F131" s="230" t="s">
        <v>2748</v>
      </c>
      <c r="G131" s="231" t="s">
        <v>422</v>
      </c>
      <c r="H131" s="232">
        <v>10</v>
      </c>
      <c r="I131" s="233"/>
      <c r="J131" s="234">
        <f>ROUND(I131*H131,2)</f>
        <v>0</v>
      </c>
      <c r="K131" s="230" t="s">
        <v>1</v>
      </c>
      <c r="L131" s="44"/>
      <c r="M131" s="235" t="s">
        <v>1</v>
      </c>
      <c r="N131" s="236" t="s">
        <v>41</v>
      </c>
      <c r="O131" s="91"/>
      <c r="P131" s="237">
        <f>O131*H131</f>
        <v>0</v>
      </c>
      <c r="Q131" s="237">
        <v>0</v>
      </c>
      <c r="R131" s="237">
        <f>Q131*H131</f>
        <v>0</v>
      </c>
      <c r="S131" s="237">
        <v>0</v>
      </c>
      <c r="T131" s="238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239" t="s">
        <v>356</v>
      </c>
      <c r="AT131" s="239" t="s">
        <v>351</v>
      </c>
      <c r="AU131" s="239" t="s">
        <v>83</v>
      </c>
      <c r="AY131" s="17" t="s">
        <v>349</v>
      </c>
      <c r="BE131" s="240">
        <f>IF(N131="základní",J131,0)</f>
        <v>0</v>
      </c>
      <c r="BF131" s="240">
        <f>IF(N131="snížená",J131,0)</f>
        <v>0</v>
      </c>
      <c r="BG131" s="240">
        <f>IF(N131="zákl. přenesená",J131,0)</f>
        <v>0</v>
      </c>
      <c r="BH131" s="240">
        <f>IF(N131="sníž. přenesená",J131,0)</f>
        <v>0</v>
      </c>
      <c r="BI131" s="240">
        <f>IF(N131="nulová",J131,0)</f>
        <v>0</v>
      </c>
      <c r="BJ131" s="17" t="s">
        <v>83</v>
      </c>
      <c r="BK131" s="240">
        <f>ROUND(I131*H131,2)</f>
        <v>0</v>
      </c>
      <c r="BL131" s="17" t="s">
        <v>356</v>
      </c>
      <c r="BM131" s="239" t="s">
        <v>8</v>
      </c>
    </row>
    <row r="132" s="2" customFormat="1" ht="16.5" customHeight="1">
      <c r="A132" s="38"/>
      <c r="B132" s="39"/>
      <c r="C132" s="228" t="s">
        <v>390</v>
      </c>
      <c r="D132" s="228" t="s">
        <v>351</v>
      </c>
      <c r="E132" s="229" t="s">
        <v>2749</v>
      </c>
      <c r="F132" s="230" t="s">
        <v>2750</v>
      </c>
      <c r="G132" s="231" t="s">
        <v>422</v>
      </c>
      <c r="H132" s="232">
        <v>232</v>
      </c>
      <c r="I132" s="233"/>
      <c r="J132" s="234">
        <f>ROUND(I132*H132,2)</f>
        <v>0</v>
      </c>
      <c r="K132" s="230" t="s">
        <v>1</v>
      </c>
      <c r="L132" s="44"/>
      <c r="M132" s="235" t="s">
        <v>1</v>
      </c>
      <c r="N132" s="236" t="s">
        <v>41</v>
      </c>
      <c r="O132" s="91"/>
      <c r="P132" s="237">
        <f>O132*H132</f>
        <v>0</v>
      </c>
      <c r="Q132" s="237">
        <v>0</v>
      </c>
      <c r="R132" s="237">
        <f>Q132*H132</f>
        <v>0</v>
      </c>
      <c r="S132" s="237">
        <v>0</v>
      </c>
      <c r="T132" s="238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39" t="s">
        <v>356</v>
      </c>
      <c r="AT132" s="239" t="s">
        <v>351</v>
      </c>
      <c r="AU132" s="239" t="s">
        <v>83</v>
      </c>
      <c r="AY132" s="17" t="s">
        <v>349</v>
      </c>
      <c r="BE132" s="240">
        <f>IF(N132="základní",J132,0)</f>
        <v>0</v>
      </c>
      <c r="BF132" s="240">
        <f>IF(N132="snížená",J132,0)</f>
        <v>0</v>
      </c>
      <c r="BG132" s="240">
        <f>IF(N132="zákl. přenesená",J132,0)</f>
        <v>0</v>
      </c>
      <c r="BH132" s="240">
        <f>IF(N132="sníž. přenesená",J132,0)</f>
        <v>0</v>
      </c>
      <c r="BI132" s="240">
        <f>IF(N132="nulová",J132,0)</f>
        <v>0</v>
      </c>
      <c r="BJ132" s="17" t="s">
        <v>83</v>
      </c>
      <c r="BK132" s="240">
        <f>ROUND(I132*H132,2)</f>
        <v>0</v>
      </c>
      <c r="BL132" s="17" t="s">
        <v>356</v>
      </c>
      <c r="BM132" s="239" t="s">
        <v>429</v>
      </c>
    </row>
    <row r="133" s="2" customFormat="1" ht="16.5" customHeight="1">
      <c r="A133" s="38"/>
      <c r="B133" s="39"/>
      <c r="C133" s="228" t="s">
        <v>396</v>
      </c>
      <c r="D133" s="228" t="s">
        <v>351</v>
      </c>
      <c r="E133" s="229" t="s">
        <v>2751</v>
      </c>
      <c r="F133" s="230" t="s">
        <v>2752</v>
      </c>
      <c r="G133" s="231" t="s">
        <v>422</v>
      </c>
      <c r="H133" s="232">
        <v>50</v>
      </c>
      <c r="I133" s="233"/>
      <c r="J133" s="234">
        <f>ROUND(I133*H133,2)</f>
        <v>0</v>
      </c>
      <c r="K133" s="230" t="s">
        <v>1</v>
      </c>
      <c r="L133" s="44"/>
      <c r="M133" s="235" t="s">
        <v>1</v>
      </c>
      <c r="N133" s="236" t="s">
        <v>41</v>
      </c>
      <c r="O133" s="91"/>
      <c r="P133" s="237">
        <f>O133*H133</f>
        <v>0</v>
      </c>
      <c r="Q133" s="237">
        <v>0</v>
      </c>
      <c r="R133" s="237">
        <f>Q133*H133</f>
        <v>0</v>
      </c>
      <c r="S133" s="237">
        <v>0</v>
      </c>
      <c r="T133" s="238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39" t="s">
        <v>356</v>
      </c>
      <c r="AT133" s="239" t="s">
        <v>351</v>
      </c>
      <c r="AU133" s="239" t="s">
        <v>83</v>
      </c>
      <c r="AY133" s="17" t="s">
        <v>349</v>
      </c>
      <c r="BE133" s="240">
        <f>IF(N133="základní",J133,0)</f>
        <v>0</v>
      </c>
      <c r="BF133" s="240">
        <f>IF(N133="snížená",J133,0)</f>
        <v>0</v>
      </c>
      <c r="BG133" s="240">
        <f>IF(N133="zákl. přenesená",J133,0)</f>
        <v>0</v>
      </c>
      <c r="BH133" s="240">
        <f>IF(N133="sníž. přenesená",J133,0)</f>
        <v>0</v>
      </c>
      <c r="BI133" s="240">
        <f>IF(N133="nulová",J133,0)</f>
        <v>0</v>
      </c>
      <c r="BJ133" s="17" t="s">
        <v>83</v>
      </c>
      <c r="BK133" s="240">
        <f>ROUND(I133*H133,2)</f>
        <v>0</v>
      </c>
      <c r="BL133" s="17" t="s">
        <v>356</v>
      </c>
      <c r="BM133" s="239" t="s">
        <v>439</v>
      </c>
    </row>
    <row r="134" s="2" customFormat="1" ht="16.5" customHeight="1">
      <c r="A134" s="38"/>
      <c r="B134" s="39"/>
      <c r="C134" s="228" t="s">
        <v>233</v>
      </c>
      <c r="D134" s="228" t="s">
        <v>351</v>
      </c>
      <c r="E134" s="229" t="s">
        <v>2753</v>
      </c>
      <c r="F134" s="230" t="s">
        <v>2034</v>
      </c>
      <c r="G134" s="231" t="s">
        <v>1192</v>
      </c>
      <c r="H134" s="232">
        <v>1</v>
      </c>
      <c r="I134" s="233"/>
      <c r="J134" s="234">
        <f>ROUND(I134*H134,2)</f>
        <v>0</v>
      </c>
      <c r="K134" s="230" t="s">
        <v>1</v>
      </c>
      <c r="L134" s="44"/>
      <c r="M134" s="235" t="s">
        <v>1</v>
      </c>
      <c r="N134" s="236" t="s">
        <v>41</v>
      </c>
      <c r="O134" s="91"/>
      <c r="P134" s="237">
        <f>O134*H134</f>
        <v>0</v>
      </c>
      <c r="Q134" s="237">
        <v>0</v>
      </c>
      <c r="R134" s="237">
        <f>Q134*H134</f>
        <v>0</v>
      </c>
      <c r="S134" s="237">
        <v>0</v>
      </c>
      <c r="T134" s="238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39" t="s">
        <v>356</v>
      </c>
      <c r="AT134" s="239" t="s">
        <v>351</v>
      </c>
      <c r="AU134" s="239" t="s">
        <v>83</v>
      </c>
      <c r="AY134" s="17" t="s">
        <v>349</v>
      </c>
      <c r="BE134" s="240">
        <f>IF(N134="základní",J134,0)</f>
        <v>0</v>
      </c>
      <c r="BF134" s="240">
        <f>IF(N134="snížená",J134,0)</f>
        <v>0</v>
      </c>
      <c r="BG134" s="240">
        <f>IF(N134="zákl. přenesená",J134,0)</f>
        <v>0</v>
      </c>
      <c r="BH134" s="240">
        <f>IF(N134="sníž. přenesená",J134,0)</f>
        <v>0</v>
      </c>
      <c r="BI134" s="240">
        <f>IF(N134="nulová",J134,0)</f>
        <v>0</v>
      </c>
      <c r="BJ134" s="17" t="s">
        <v>83</v>
      </c>
      <c r="BK134" s="240">
        <f>ROUND(I134*H134,2)</f>
        <v>0</v>
      </c>
      <c r="BL134" s="17" t="s">
        <v>356</v>
      </c>
      <c r="BM134" s="239" t="s">
        <v>450</v>
      </c>
    </row>
    <row r="135" s="12" customFormat="1" ht="25.92" customHeight="1">
      <c r="A135" s="12"/>
      <c r="B135" s="212"/>
      <c r="C135" s="213"/>
      <c r="D135" s="214" t="s">
        <v>75</v>
      </c>
      <c r="E135" s="215" t="s">
        <v>2035</v>
      </c>
      <c r="F135" s="215" t="s">
        <v>2036</v>
      </c>
      <c r="G135" s="213"/>
      <c r="H135" s="213"/>
      <c r="I135" s="216"/>
      <c r="J135" s="217">
        <f>BK135</f>
        <v>0</v>
      </c>
      <c r="K135" s="213"/>
      <c r="L135" s="218"/>
      <c r="M135" s="219"/>
      <c r="N135" s="220"/>
      <c r="O135" s="220"/>
      <c r="P135" s="221">
        <f>SUM(P136:P140)</f>
        <v>0</v>
      </c>
      <c r="Q135" s="220"/>
      <c r="R135" s="221">
        <f>SUM(R136:R140)</f>
        <v>0</v>
      </c>
      <c r="S135" s="220"/>
      <c r="T135" s="222">
        <f>SUM(T136:T140)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23" t="s">
        <v>83</v>
      </c>
      <c r="AT135" s="224" t="s">
        <v>75</v>
      </c>
      <c r="AU135" s="224" t="s">
        <v>76</v>
      </c>
      <c r="AY135" s="223" t="s">
        <v>349</v>
      </c>
      <c r="BK135" s="225">
        <f>SUM(BK136:BK140)</f>
        <v>0</v>
      </c>
    </row>
    <row r="136" s="2" customFormat="1" ht="37.8" customHeight="1">
      <c r="A136" s="38"/>
      <c r="B136" s="39"/>
      <c r="C136" s="228" t="s">
        <v>408</v>
      </c>
      <c r="D136" s="228" t="s">
        <v>351</v>
      </c>
      <c r="E136" s="229" t="s">
        <v>2754</v>
      </c>
      <c r="F136" s="230" t="s">
        <v>2755</v>
      </c>
      <c r="G136" s="231" t="s">
        <v>1931</v>
      </c>
      <c r="H136" s="232">
        <v>1</v>
      </c>
      <c r="I136" s="233"/>
      <c r="J136" s="234">
        <f>ROUND(I136*H136,2)</f>
        <v>0</v>
      </c>
      <c r="K136" s="230" t="s">
        <v>1</v>
      </c>
      <c r="L136" s="44"/>
      <c r="M136" s="235" t="s">
        <v>1</v>
      </c>
      <c r="N136" s="236" t="s">
        <v>41</v>
      </c>
      <c r="O136" s="91"/>
      <c r="P136" s="237">
        <f>O136*H136</f>
        <v>0</v>
      </c>
      <c r="Q136" s="237">
        <v>0</v>
      </c>
      <c r="R136" s="237">
        <f>Q136*H136</f>
        <v>0</v>
      </c>
      <c r="S136" s="237">
        <v>0</v>
      </c>
      <c r="T136" s="238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39" t="s">
        <v>356</v>
      </c>
      <c r="AT136" s="239" t="s">
        <v>351</v>
      </c>
      <c r="AU136" s="239" t="s">
        <v>83</v>
      </c>
      <c r="AY136" s="17" t="s">
        <v>349</v>
      </c>
      <c r="BE136" s="240">
        <f>IF(N136="základní",J136,0)</f>
        <v>0</v>
      </c>
      <c r="BF136" s="240">
        <f>IF(N136="snížená",J136,0)</f>
        <v>0</v>
      </c>
      <c r="BG136" s="240">
        <f>IF(N136="zákl. přenesená",J136,0)</f>
        <v>0</v>
      </c>
      <c r="BH136" s="240">
        <f>IF(N136="sníž. přenesená",J136,0)</f>
        <v>0</v>
      </c>
      <c r="BI136" s="240">
        <f>IF(N136="nulová",J136,0)</f>
        <v>0</v>
      </c>
      <c r="BJ136" s="17" t="s">
        <v>83</v>
      </c>
      <c r="BK136" s="240">
        <f>ROUND(I136*H136,2)</f>
        <v>0</v>
      </c>
      <c r="BL136" s="17" t="s">
        <v>356</v>
      </c>
      <c r="BM136" s="239" t="s">
        <v>462</v>
      </c>
    </row>
    <row r="137" s="2" customFormat="1" ht="21.75" customHeight="1">
      <c r="A137" s="38"/>
      <c r="B137" s="39"/>
      <c r="C137" s="228" t="s">
        <v>150</v>
      </c>
      <c r="D137" s="228" t="s">
        <v>351</v>
      </c>
      <c r="E137" s="229" t="s">
        <v>2756</v>
      </c>
      <c r="F137" s="230" t="s">
        <v>2757</v>
      </c>
      <c r="G137" s="231" t="s">
        <v>1931</v>
      </c>
      <c r="H137" s="232">
        <v>1</v>
      </c>
      <c r="I137" s="233"/>
      <c r="J137" s="234">
        <f>ROUND(I137*H137,2)</f>
        <v>0</v>
      </c>
      <c r="K137" s="230" t="s">
        <v>1</v>
      </c>
      <c r="L137" s="44"/>
      <c r="M137" s="235" t="s">
        <v>1</v>
      </c>
      <c r="N137" s="236" t="s">
        <v>41</v>
      </c>
      <c r="O137" s="91"/>
      <c r="P137" s="237">
        <f>O137*H137</f>
        <v>0</v>
      </c>
      <c r="Q137" s="237">
        <v>0</v>
      </c>
      <c r="R137" s="237">
        <f>Q137*H137</f>
        <v>0</v>
      </c>
      <c r="S137" s="237">
        <v>0</v>
      </c>
      <c r="T137" s="238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39" t="s">
        <v>356</v>
      </c>
      <c r="AT137" s="239" t="s">
        <v>351</v>
      </c>
      <c r="AU137" s="239" t="s">
        <v>83</v>
      </c>
      <c r="AY137" s="17" t="s">
        <v>349</v>
      </c>
      <c r="BE137" s="240">
        <f>IF(N137="základní",J137,0)</f>
        <v>0</v>
      </c>
      <c r="BF137" s="240">
        <f>IF(N137="snížená",J137,0)</f>
        <v>0</v>
      </c>
      <c r="BG137" s="240">
        <f>IF(N137="zákl. přenesená",J137,0)</f>
        <v>0</v>
      </c>
      <c r="BH137" s="240">
        <f>IF(N137="sníž. přenesená",J137,0)</f>
        <v>0</v>
      </c>
      <c r="BI137" s="240">
        <f>IF(N137="nulová",J137,0)</f>
        <v>0</v>
      </c>
      <c r="BJ137" s="17" t="s">
        <v>83</v>
      </c>
      <c r="BK137" s="240">
        <f>ROUND(I137*H137,2)</f>
        <v>0</v>
      </c>
      <c r="BL137" s="17" t="s">
        <v>356</v>
      </c>
      <c r="BM137" s="239" t="s">
        <v>474</v>
      </c>
    </row>
    <row r="138" s="2" customFormat="1" ht="16.5" customHeight="1">
      <c r="A138" s="38"/>
      <c r="B138" s="39"/>
      <c r="C138" s="228" t="s">
        <v>8</v>
      </c>
      <c r="D138" s="228" t="s">
        <v>351</v>
      </c>
      <c r="E138" s="229" t="s">
        <v>2758</v>
      </c>
      <c r="F138" s="230" t="s">
        <v>2759</v>
      </c>
      <c r="G138" s="231" t="s">
        <v>1931</v>
      </c>
      <c r="H138" s="232">
        <v>1</v>
      </c>
      <c r="I138" s="233"/>
      <c r="J138" s="234">
        <f>ROUND(I138*H138,2)</f>
        <v>0</v>
      </c>
      <c r="K138" s="230" t="s">
        <v>1</v>
      </c>
      <c r="L138" s="44"/>
      <c r="M138" s="235" t="s">
        <v>1</v>
      </c>
      <c r="N138" s="236" t="s">
        <v>41</v>
      </c>
      <c r="O138" s="91"/>
      <c r="P138" s="237">
        <f>O138*H138</f>
        <v>0</v>
      </c>
      <c r="Q138" s="237">
        <v>0</v>
      </c>
      <c r="R138" s="237">
        <f>Q138*H138</f>
        <v>0</v>
      </c>
      <c r="S138" s="237">
        <v>0</v>
      </c>
      <c r="T138" s="238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39" t="s">
        <v>356</v>
      </c>
      <c r="AT138" s="239" t="s">
        <v>351</v>
      </c>
      <c r="AU138" s="239" t="s">
        <v>83</v>
      </c>
      <c r="AY138" s="17" t="s">
        <v>349</v>
      </c>
      <c r="BE138" s="240">
        <f>IF(N138="základní",J138,0)</f>
        <v>0</v>
      </c>
      <c r="BF138" s="240">
        <f>IF(N138="snížená",J138,0)</f>
        <v>0</v>
      </c>
      <c r="BG138" s="240">
        <f>IF(N138="zákl. přenesená",J138,0)</f>
        <v>0</v>
      </c>
      <c r="BH138" s="240">
        <f>IF(N138="sníž. přenesená",J138,0)</f>
        <v>0</v>
      </c>
      <c r="BI138" s="240">
        <f>IF(N138="nulová",J138,0)</f>
        <v>0</v>
      </c>
      <c r="BJ138" s="17" t="s">
        <v>83</v>
      </c>
      <c r="BK138" s="240">
        <f>ROUND(I138*H138,2)</f>
        <v>0</v>
      </c>
      <c r="BL138" s="17" t="s">
        <v>356</v>
      </c>
      <c r="BM138" s="239" t="s">
        <v>487</v>
      </c>
    </row>
    <row r="139" s="2" customFormat="1" ht="21.75" customHeight="1">
      <c r="A139" s="38"/>
      <c r="B139" s="39"/>
      <c r="C139" s="228" t="s">
        <v>194</v>
      </c>
      <c r="D139" s="228" t="s">
        <v>351</v>
      </c>
      <c r="E139" s="229" t="s">
        <v>2760</v>
      </c>
      <c r="F139" s="230" t="s">
        <v>2761</v>
      </c>
      <c r="G139" s="231" t="s">
        <v>1931</v>
      </c>
      <c r="H139" s="232">
        <v>1</v>
      </c>
      <c r="I139" s="233"/>
      <c r="J139" s="234">
        <f>ROUND(I139*H139,2)</f>
        <v>0</v>
      </c>
      <c r="K139" s="230" t="s">
        <v>1</v>
      </c>
      <c r="L139" s="44"/>
      <c r="M139" s="235" t="s">
        <v>1</v>
      </c>
      <c r="N139" s="236" t="s">
        <v>41</v>
      </c>
      <c r="O139" s="91"/>
      <c r="P139" s="237">
        <f>O139*H139</f>
        <v>0</v>
      </c>
      <c r="Q139" s="237">
        <v>0</v>
      </c>
      <c r="R139" s="237">
        <f>Q139*H139</f>
        <v>0</v>
      </c>
      <c r="S139" s="237">
        <v>0</v>
      </c>
      <c r="T139" s="238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39" t="s">
        <v>356</v>
      </c>
      <c r="AT139" s="239" t="s">
        <v>351</v>
      </c>
      <c r="AU139" s="239" t="s">
        <v>83</v>
      </c>
      <c r="AY139" s="17" t="s">
        <v>349</v>
      </c>
      <c r="BE139" s="240">
        <f>IF(N139="základní",J139,0)</f>
        <v>0</v>
      </c>
      <c r="BF139" s="240">
        <f>IF(N139="snížená",J139,0)</f>
        <v>0</v>
      </c>
      <c r="BG139" s="240">
        <f>IF(N139="zákl. přenesená",J139,0)</f>
        <v>0</v>
      </c>
      <c r="BH139" s="240">
        <f>IF(N139="sníž. přenesená",J139,0)</f>
        <v>0</v>
      </c>
      <c r="BI139" s="240">
        <f>IF(N139="nulová",J139,0)</f>
        <v>0</v>
      </c>
      <c r="BJ139" s="17" t="s">
        <v>83</v>
      </c>
      <c r="BK139" s="240">
        <f>ROUND(I139*H139,2)</f>
        <v>0</v>
      </c>
      <c r="BL139" s="17" t="s">
        <v>356</v>
      </c>
      <c r="BM139" s="239" t="s">
        <v>499</v>
      </c>
    </row>
    <row r="140" s="2" customFormat="1" ht="16.5" customHeight="1">
      <c r="A140" s="38"/>
      <c r="B140" s="39"/>
      <c r="C140" s="228" t="s">
        <v>429</v>
      </c>
      <c r="D140" s="228" t="s">
        <v>351</v>
      </c>
      <c r="E140" s="229" t="s">
        <v>2753</v>
      </c>
      <c r="F140" s="230" t="s">
        <v>2034</v>
      </c>
      <c r="G140" s="231" t="s">
        <v>1192</v>
      </c>
      <c r="H140" s="232">
        <v>1</v>
      </c>
      <c r="I140" s="233"/>
      <c r="J140" s="234">
        <f>ROUND(I140*H140,2)</f>
        <v>0</v>
      </c>
      <c r="K140" s="230" t="s">
        <v>1</v>
      </c>
      <c r="L140" s="44"/>
      <c r="M140" s="235" t="s">
        <v>1</v>
      </c>
      <c r="N140" s="236" t="s">
        <v>41</v>
      </c>
      <c r="O140" s="91"/>
      <c r="P140" s="237">
        <f>O140*H140</f>
        <v>0</v>
      </c>
      <c r="Q140" s="237">
        <v>0</v>
      </c>
      <c r="R140" s="237">
        <f>Q140*H140</f>
        <v>0</v>
      </c>
      <c r="S140" s="237">
        <v>0</v>
      </c>
      <c r="T140" s="238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39" t="s">
        <v>356</v>
      </c>
      <c r="AT140" s="239" t="s">
        <v>351</v>
      </c>
      <c r="AU140" s="239" t="s">
        <v>83</v>
      </c>
      <c r="AY140" s="17" t="s">
        <v>349</v>
      </c>
      <c r="BE140" s="240">
        <f>IF(N140="základní",J140,0)</f>
        <v>0</v>
      </c>
      <c r="BF140" s="240">
        <f>IF(N140="snížená",J140,0)</f>
        <v>0</v>
      </c>
      <c r="BG140" s="240">
        <f>IF(N140="zákl. přenesená",J140,0)</f>
        <v>0</v>
      </c>
      <c r="BH140" s="240">
        <f>IF(N140="sníž. přenesená",J140,0)</f>
        <v>0</v>
      </c>
      <c r="BI140" s="240">
        <f>IF(N140="nulová",J140,0)</f>
        <v>0</v>
      </c>
      <c r="BJ140" s="17" t="s">
        <v>83</v>
      </c>
      <c r="BK140" s="240">
        <f>ROUND(I140*H140,2)</f>
        <v>0</v>
      </c>
      <c r="BL140" s="17" t="s">
        <v>356</v>
      </c>
      <c r="BM140" s="239" t="s">
        <v>508</v>
      </c>
    </row>
    <row r="141" s="12" customFormat="1" ht="25.92" customHeight="1">
      <c r="A141" s="12"/>
      <c r="B141" s="212"/>
      <c r="C141" s="213"/>
      <c r="D141" s="214" t="s">
        <v>75</v>
      </c>
      <c r="E141" s="215" t="s">
        <v>2047</v>
      </c>
      <c r="F141" s="215" t="s">
        <v>2048</v>
      </c>
      <c r="G141" s="213"/>
      <c r="H141" s="213"/>
      <c r="I141" s="216"/>
      <c r="J141" s="217">
        <f>BK141</f>
        <v>0</v>
      </c>
      <c r="K141" s="213"/>
      <c r="L141" s="218"/>
      <c r="M141" s="219"/>
      <c r="N141" s="220"/>
      <c r="O141" s="220"/>
      <c r="P141" s="221">
        <f>SUM(P142:P144)</f>
        <v>0</v>
      </c>
      <c r="Q141" s="220"/>
      <c r="R141" s="221">
        <f>SUM(R142:R144)</f>
        <v>0</v>
      </c>
      <c r="S141" s="220"/>
      <c r="T141" s="222">
        <f>SUM(T142:T144)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23" t="s">
        <v>83</v>
      </c>
      <c r="AT141" s="224" t="s">
        <v>75</v>
      </c>
      <c r="AU141" s="224" t="s">
        <v>76</v>
      </c>
      <c r="AY141" s="223" t="s">
        <v>349</v>
      </c>
      <c r="BK141" s="225">
        <f>SUM(BK142:BK144)</f>
        <v>0</v>
      </c>
    </row>
    <row r="142" s="2" customFormat="1" ht="16.5" customHeight="1">
      <c r="A142" s="38"/>
      <c r="B142" s="39"/>
      <c r="C142" s="228" t="s">
        <v>434</v>
      </c>
      <c r="D142" s="228" t="s">
        <v>351</v>
      </c>
      <c r="E142" s="229" t="s">
        <v>2051</v>
      </c>
      <c r="F142" s="230" t="s">
        <v>2052</v>
      </c>
      <c r="G142" s="231" t="s">
        <v>1931</v>
      </c>
      <c r="H142" s="232">
        <v>4</v>
      </c>
      <c r="I142" s="233"/>
      <c r="J142" s="234">
        <f>ROUND(I142*H142,2)</f>
        <v>0</v>
      </c>
      <c r="K142" s="230" t="s">
        <v>1</v>
      </c>
      <c r="L142" s="44"/>
      <c r="M142" s="235" t="s">
        <v>1</v>
      </c>
      <c r="N142" s="236" t="s">
        <v>41</v>
      </c>
      <c r="O142" s="91"/>
      <c r="P142" s="237">
        <f>O142*H142</f>
        <v>0</v>
      </c>
      <c r="Q142" s="237">
        <v>0</v>
      </c>
      <c r="R142" s="237">
        <f>Q142*H142</f>
        <v>0</v>
      </c>
      <c r="S142" s="237">
        <v>0</v>
      </c>
      <c r="T142" s="238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39" t="s">
        <v>356</v>
      </c>
      <c r="AT142" s="239" t="s">
        <v>351</v>
      </c>
      <c r="AU142" s="239" t="s">
        <v>83</v>
      </c>
      <c r="AY142" s="17" t="s">
        <v>349</v>
      </c>
      <c r="BE142" s="240">
        <f>IF(N142="základní",J142,0)</f>
        <v>0</v>
      </c>
      <c r="BF142" s="240">
        <f>IF(N142="snížená",J142,0)</f>
        <v>0</v>
      </c>
      <c r="BG142" s="240">
        <f>IF(N142="zákl. přenesená",J142,0)</f>
        <v>0</v>
      </c>
      <c r="BH142" s="240">
        <f>IF(N142="sníž. přenesená",J142,0)</f>
        <v>0</v>
      </c>
      <c r="BI142" s="240">
        <f>IF(N142="nulová",J142,0)</f>
        <v>0</v>
      </c>
      <c r="BJ142" s="17" t="s">
        <v>83</v>
      </c>
      <c r="BK142" s="240">
        <f>ROUND(I142*H142,2)</f>
        <v>0</v>
      </c>
      <c r="BL142" s="17" t="s">
        <v>356</v>
      </c>
      <c r="BM142" s="239" t="s">
        <v>517</v>
      </c>
    </row>
    <row r="143" s="2" customFormat="1" ht="16.5" customHeight="1">
      <c r="A143" s="38"/>
      <c r="B143" s="39"/>
      <c r="C143" s="228" t="s">
        <v>439</v>
      </c>
      <c r="D143" s="228" t="s">
        <v>351</v>
      </c>
      <c r="E143" s="229" t="s">
        <v>2055</v>
      </c>
      <c r="F143" s="230" t="s">
        <v>2056</v>
      </c>
      <c r="G143" s="231" t="s">
        <v>1931</v>
      </c>
      <c r="H143" s="232">
        <v>2</v>
      </c>
      <c r="I143" s="233"/>
      <c r="J143" s="234">
        <f>ROUND(I143*H143,2)</f>
        <v>0</v>
      </c>
      <c r="K143" s="230" t="s">
        <v>1</v>
      </c>
      <c r="L143" s="44"/>
      <c r="M143" s="235" t="s">
        <v>1</v>
      </c>
      <c r="N143" s="236" t="s">
        <v>41</v>
      </c>
      <c r="O143" s="91"/>
      <c r="P143" s="237">
        <f>O143*H143</f>
        <v>0</v>
      </c>
      <c r="Q143" s="237">
        <v>0</v>
      </c>
      <c r="R143" s="237">
        <f>Q143*H143</f>
        <v>0</v>
      </c>
      <c r="S143" s="237">
        <v>0</v>
      </c>
      <c r="T143" s="238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39" t="s">
        <v>356</v>
      </c>
      <c r="AT143" s="239" t="s">
        <v>351</v>
      </c>
      <c r="AU143" s="239" t="s">
        <v>83</v>
      </c>
      <c r="AY143" s="17" t="s">
        <v>349</v>
      </c>
      <c r="BE143" s="240">
        <f>IF(N143="základní",J143,0)</f>
        <v>0</v>
      </c>
      <c r="BF143" s="240">
        <f>IF(N143="snížená",J143,0)</f>
        <v>0</v>
      </c>
      <c r="BG143" s="240">
        <f>IF(N143="zákl. přenesená",J143,0)</f>
        <v>0</v>
      </c>
      <c r="BH143" s="240">
        <f>IF(N143="sníž. přenesená",J143,0)</f>
        <v>0</v>
      </c>
      <c r="BI143" s="240">
        <f>IF(N143="nulová",J143,0)</f>
        <v>0</v>
      </c>
      <c r="BJ143" s="17" t="s">
        <v>83</v>
      </c>
      <c r="BK143" s="240">
        <f>ROUND(I143*H143,2)</f>
        <v>0</v>
      </c>
      <c r="BL143" s="17" t="s">
        <v>356</v>
      </c>
      <c r="BM143" s="239" t="s">
        <v>525</v>
      </c>
    </row>
    <row r="144" s="2" customFormat="1" ht="16.5" customHeight="1">
      <c r="A144" s="38"/>
      <c r="B144" s="39"/>
      <c r="C144" s="228" t="s">
        <v>159</v>
      </c>
      <c r="D144" s="228" t="s">
        <v>351</v>
      </c>
      <c r="E144" s="229" t="s">
        <v>2762</v>
      </c>
      <c r="F144" s="230" t="s">
        <v>2763</v>
      </c>
      <c r="G144" s="231" t="s">
        <v>1931</v>
      </c>
      <c r="H144" s="232">
        <v>2</v>
      </c>
      <c r="I144" s="233"/>
      <c r="J144" s="234">
        <f>ROUND(I144*H144,2)</f>
        <v>0</v>
      </c>
      <c r="K144" s="230" t="s">
        <v>1</v>
      </c>
      <c r="L144" s="44"/>
      <c r="M144" s="235" t="s">
        <v>1</v>
      </c>
      <c r="N144" s="236" t="s">
        <v>41</v>
      </c>
      <c r="O144" s="91"/>
      <c r="P144" s="237">
        <f>O144*H144</f>
        <v>0</v>
      </c>
      <c r="Q144" s="237">
        <v>0</v>
      </c>
      <c r="R144" s="237">
        <f>Q144*H144</f>
        <v>0</v>
      </c>
      <c r="S144" s="237">
        <v>0</v>
      </c>
      <c r="T144" s="238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39" t="s">
        <v>356</v>
      </c>
      <c r="AT144" s="239" t="s">
        <v>351</v>
      </c>
      <c r="AU144" s="239" t="s">
        <v>83</v>
      </c>
      <c r="AY144" s="17" t="s">
        <v>349</v>
      </c>
      <c r="BE144" s="240">
        <f>IF(N144="základní",J144,0)</f>
        <v>0</v>
      </c>
      <c r="BF144" s="240">
        <f>IF(N144="snížená",J144,0)</f>
        <v>0</v>
      </c>
      <c r="BG144" s="240">
        <f>IF(N144="zákl. přenesená",J144,0)</f>
        <v>0</v>
      </c>
      <c r="BH144" s="240">
        <f>IF(N144="sníž. přenesená",J144,0)</f>
        <v>0</v>
      </c>
      <c r="BI144" s="240">
        <f>IF(N144="nulová",J144,0)</f>
        <v>0</v>
      </c>
      <c r="BJ144" s="17" t="s">
        <v>83</v>
      </c>
      <c r="BK144" s="240">
        <f>ROUND(I144*H144,2)</f>
        <v>0</v>
      </c>
      <c r="BL144" s="17" t="s">
        <v>356</v>
      </c>
      <c r="BM144" s="239" t="s">
        <v>536</v>
      </c>
    </row>
    <row r="145" s="12" customFormat="1" ht="25.92" customHeight="1">
      <c r="A145" s="12"/>
      <c r="B145" s="212"/>
      <c r="C145" s="213"/>
      <c r="D145" s="214" t="s">
        <v>75</v>
      </c>
      <c r="E145" s="215" t="s">
        <v>2059</v>
      </c>
      <c r="F145" s="215" t="s">
        <v>2764</v>
      </c>
      <c r="G145" s="213"/>
      <c r="H145" s="213"/>
      <c r="I145" s="216"/>
      <c r="J145" s="217">
        <f>BK145</f>
        <v>0</v>
      </c>
      <c r="K145" s="213"/>
      <c r="L145" s="218"/>
      <c r="M145" s="219"/>
      <c r="N145" s="220"/>
      <c r="O145" s="220"/>
      <c r="P145" s="221">
        <f>SUM(P146:P151)</f>
        <v>0</v>
      </c>
      <c r="Q145" s="220"/>
      <c r="R145" s="221">
        <f>SUM(R146:R151)</f>
        <v>0</v>
      </c>
      <c r="S145" s="220"/>
      <c r="T145" s="222">
        <f>SUM(T146:T151)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3" t="s">
        <v>83</v>
      </c>
      <c r="AT145" s="224" t="s">
        <v>75</v>
      </c>
      <c r="AU145" s="224" t="s">
        <v>76</v>
      </c>
      <c r="AY145" s="223" t="s">
        <v>349</v>
      </c>
      <c r="BK145" s="225">
        <f>SUM(BK146:BK151)</f>
        <v>0</v>
      </c>
    </row>
    <row r="146" s="2" customFormat="1" ht="16.5" customHeight="1">
      <c r="A146" s="38"/>
      <c r="B146" s="39"/>
      <c r="C146" s="228" t="s">
        <v>450</v>
      </c>
      <c r="D146" s="228" t="s">
        <v>351</v>
      </c>
      <c r="E146" s="229" t="s">
        <v>2061</v>
      </c>
      <c r="F146" s="230" t="s">
        <v>2062</v>
      </c>
      <c r="G146" s="231" t="s">
        <v>422</v>
      </c>
      <c r="H146" s="232">
        <v>230</v>
      </c>
      <c r="I146" s="233"/>
      <c r="J146" s="234">
        <f>ROUND(I146*H146,2)</f>
        <v>0</v>
      </c>
      <c r="K146" s="230" t="s">
        <v>1</v>
      </c>
      <c r="L146" s="44"/>
      <c r="M146" s="235" t="s">
        <v>1</v>
      </c>
      <c r="N146" s="236" t="s">
        <v>41</v>
      </c>
      <c r="O146" s="91"/>
      <c r="P146" s="237">
        <f>O146*H146</f>
        <v>0</v>
      </c>
      <c r="Q146" s="237">
        <v>0</v>
      </c>
      <c r="R146" s="237">
        <f>Q146*H146</f>
        <v>0</v>
      </c>
      <c r="S146" s="237">
        <v>0</v>
      </c>
      <c r="T146" s="238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39" t="s">
        <v>356</v>
      </c>
      <c r="AT146" s="239" t="s">
        <v>351</v>
      </c>
      <c r="AU146" s="239" t="s">
        <v>83</v>
      </c>
      <c r="AY146" s="17" t="s">
        <v>349</v>
      </c>
      <c r="BE146" s="240">
        <f>IF(N146="základní",J146,0)</f>
        <v>0</v>
      </c>
      <c r="BF146" s="240">
        <f>IF(N146="snížená",J146,0)</f>
        <v>0</v>
      </c>
      <c r="BG146" s="240">
        <f>IF(N146="zákl. přenesená",J146,0)</f>
        <v>0</v>
      </c>
      <c r="BH146" s="240">
        <f>IF(N146="sníž. přenesená",J146,0)</f>
        <v>0</v>
      </c>
      <c r="BI146" s="240">
        <f>IF(N146="nulová",J146,0)</f>
        <v>0</v>
      </c>
      <c r="BJ146" s="17" t="s">
        <v>83</v>
      </c>
      <c r="BK146" s="240">
        <f>ROUND(I146*H146,2)</f>
        <v>0</v>
      </c>
      <c r="BL146" s="17" t="s">
        <v>356</v>
      </c>
      <c r="BM146" s="239" t="s">
        <v>548</v>
      </c>
    </row>
    <row r="147" s="2" customFormat="1" ht="16.5" customHeight="1">
      <c r="A147" s="38"/>
      <c r="B147" s="39"/>
      <c r="C147" s="228" t="s">
        <v>153</v>
      </c>
      <c r="D147" s="228" t="s">
        <v>351</v>
      </c>
      <c r="E147" s="229" t="s">
        <v>2065</v>
      </c>
      <c r="F147" s="230" t="s">
        <v>2066</v>
      </c>
      <c r="G147" s="231" t="s">
        <v>422</v>
      </c>
      <c r="H147" s="232">
        <v>4</v>
      </c>
      <c r="I147" s="233"/>
      <c r="J147" s="234">
        <f>ROUND(I147*H147,2)</f>
        <v>0</v>
      </c>
      <c r="K147" s="230" t="s">
        <v>1</v>
      </c>
      <c r="L147" s="44"/>
      <c r="M147" s="235" t="s">
        <v>1</v>
      </c>
      <c r="N147" s="236" t="s">
        <v>41</v>
      </c>
      <c r="O147" s="91"/>
      <c r="P147" s="237">
        <f>O147*H147</f>
        <v>0</v>
      </c>
      <c r="Q147" s="237">
        <v>0</v>
      </c>
      <c r="R147" s="237">
        <f>Q147*H147</f>
        <v>0</v>
      </c>
      <c r="S147" s="237">
        <v>0</v>
      </c>
      <c r="T147" s="238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239" t="s">
        <v>356</v>
      </c>
      <c r="AT147" s="239" t="s">
        <v>351</v>
      </c>
      <c r="AU147" s="239" t="s">
        <v>83</v>
      </c>
      <c r="AY147" s="17" t="s">
        <v>349</v>
      </c>
      <c r="BE147" s="240">
        <f>IF(N147="základní",J147,0)</f>
        <v>0</v>
      </c>
      <c r="BF147" s="240">
        <f>IF(N147="snížená",J147,0)</f>
        <v>0</v>
      </c>
      <c r="BG147" s="240">
        <f>IF(N147="zákl. přenesená",J147,0)</f>
        <v>0</v>
      </c>
      <c r="BH147" s="240">
        <f>IF(N147="sníž. přenesená",J147,0)</f>
        <v>0</v>
      </c>
      <c r="BI147" s="240">
        <f>IF(N147="nulová",J147,0)</f>
        <v>0</v>
      </c>
      <c r="BJ147" s="17" t="s">
        <v>83</v>
      </c>
      <c r="BK147" s="240">
        <f>ROUND(I147*H147,2)</f>
        <v>0</v>
      </c>
      <c r="BL147" s="17" t="s">
        <v>356</v>
      </c>
      <c r="BM147" s="239" t="s">
        <v>558</v>
      </c>
    </row>
    <row r="148" s="2" customFormat="1" ht="16.5" customHeight="1">
      <c r="A148" s="38"/>
      <c r="B148" s="39"/>
      <c r="C148" s="228" t="s">
        <v>462</v>
      </c>
      <c r="D148" s="228" t="s">
        <v>351</v>
      </c>
      <c r="E148" s="229" t="s">
        <v>2095</v>
      </c>
      <c r="F148" s="230" t="s">
        <v>2096</v>
      </c>
      <c r="G148" s="231" t="s">
        <v>1931</v>
      </c>
      <c r="H148" s="232">
        <v>20</v>
      </c>
      <c r="I148" s="233"/>
      <c r="J148" s="234">
        <f>ROUND(I148*H148,2)</f>
        <v>0</v>
      </c>
      <c r="K148" s="230" t="s">
        <v>1</v>
      </c>
      <c r="L148" s="44"/>
      <c r="M148" s="235" t="s">
        <v>1</v>
      </c>
      <c r="N148" s="236" t="s">
        <v>41</v>
      </c>
      <c r="O148" s="91"/>
      <c r="P148" s="237">
        <f>O148*H148</f>
        <v>0</v>
      </c>
      <c r="Q148" s="237">
        <v>0</v>
      </c>
      <c r="R148" s="237">
        <f>Q148*H148</f>
        <v>0</v>
      </c>
      <c r="S148" s="237">
        <v>0</v>
      </c>
      <c r="T148" s="238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39" t="s">
        <v>356</v>
      </c>
      <c r="AT148" s="239" t="s">
        <v>351</v>
      </c>
      <c r="AU148" s="239" t="s">
        <v>83</v>
      </c>
      <c r="AY148" s="17" t="s">
        <v>349</v>
      </c>
      <c r="BE148" s="240">
        <f>IF(N148="základní",J148,0)</f>
        <v>0</v>
      </c>
      <c r="BF148" s="240">
        <f>IF(N148="snížená",J148,0)</f>
        <v>0</v>
      </c>
      <c r="BG148" s="240">
        <f>IF(N148="zákl. přenesená",J148,0)</f>
        <v>0</v>
      </c>
      <c r="BH148" s="240">
        <f>IF(N148="sníž. přenesená",J148,0)</f>
        <v>0</v>
      </c>
      <c r="BI148" s="240">
        <f>IF(N148="nulová",J148,0)</f>
        <v>0</v>
      </c>
      <c r="BJ148" s="17" t="s">
        <v>83</v>
      </c>
      <c r="BK148" s="240">
        <f>ROUND(I148*H148,2)</f>
        <v>0</v>
      </c>
      <c r="BL148" s="17" t="s">
        <v>356</v>
      </c>
      <c r="BM148" s="239" t="s">
        <v>567</v>
      </c>
    </row>
    <row r="149" s="2" customFormat="1" ht="16.5" customHeight="1">
      <c r="A149" s="38"/>
      <c r="B149" s="39"/>
      <c r="C149" s="228" t="s">
        <v>7</v>
      </c>
      <c r="D149" s="228" t="s">
        <v>351</v>
      </c>
      <c r="E149" s="229" t="s">
        <v>2097</v>
      </c>
      <c r="F149" s="230" t="s">
        <v>2098</v>
      </c>
      <c r="G149" s="231" t="s">
        <v>1931</v>
      </c>
      <c r="H149" s="232">
        <v>4</v>
      </c>
      <c r="I149" s="233"/>
      <c r="J149" s="234">
        <f>ROUND(I149*H149,2)</f>
        <v>0</v>
      </c>
      <c r="K149" s="230" t="s">
        <v>1</v>
      </c>
      <c r="L149" s="44"/>
      <c r="M149" s="235" t="s">
        <v>1</v>
      </c>
      <c r="N149" s="236" t="s">
        <v>41</v>
      </c>
      <c r="O149" s="91"/>
      <c r="P149" s="237">
        <f>O149*H149</f>
        <v>0</v>
      </c>
      <c r="Q149" s="237">
        <v>0</v>
      </c>
      <c r="R149" s="237">
        <f>Q149*H149</f>
        <v>0</v>
      </c>
      <c r="S149" s="237">
        <v>0</v>
      </c>
      <c r="T149" s="238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39" t="s">
        <v>356</v>
      </c>
      <c r="AT149" s="239" t="s">
        <v>351</v>
      </c>
      <c r="AU149" s="239" t="s">
        <v>83</v>
      </c>
      <c r="AY149" s="17" t="s">
        <v>349</v>
      </c>
      <c r="BE149" s="240">
        <f>IF(N149="základní",J149,0)</f>
        <v>0</v>
      </c>
      <c r="BF149" s="240">
        <f>IF(N149="snížená",J149,0)</f>
        <v>0</v>
      </c>
      <c r="BG149" s="240">
        <f>IF(N149="zákl. přenesená",J149,0)</f>
        <v>0</v>
      </c>
      <c r="BH149" s="240">
        <f>IF(N149="sníž. přenesená",J149,0)</f>
        <v>0</v>
      </c>
      <c r="BI149" s="240">
        <f>IF(N149="nulová",J149,0)</f>
        <v>0</v>
      </c>
      <c r="BJ149" s="17" t="s">
        <v>83</v>
      </c>
      <c r="BK149" s="240">
        <f>ROUND(I149*H149,2)</f>
        <v>0</v>
      </c>
      <c r="BL149" s="17" t="s">
        <v>356</v>
      </c>
      <c r="BM149" s="239" t="s">
        <v>576</v>
      </c>
    </row>
    <row r="150" s="2" customFormat="1" ht="16.5" customHeight="1">
      <c r="A150" s="38"/>
      <c r="B150" s="39"/>
      <c r="C150" s="228" t="s">
        <v>474</v>
      </c>
      <c r="D150" s="228" t="s">
        <v>351</v>
      </c>
      <c r="E150" s="229" t="s">
        <v>2099</v>
      </c>
      <c r="F150" s="230" t="s">
        <v>2100</v>
      </c>
      <c r="G150" s="231" t="s">
        <v>1931</v>
      </c>
      <c r="H150" s="232">
        <v>24</v>
      </c>
      <c r="I150" s="233"/>
      <c r="J150" s="234">
        <f>ROUND(I150*H150,2)</f>
        <v>0</v>
      </c>
      <c r="K150" s="230" t="s">
        <v>1</v>
      </c>
      <c r="L150" s="44"/>
      <c r="M150" s="235" t="s">
        <v>1</v>
      </c>
      <c r="N150" s="236" t="s">
        <v>41</v>
      </c>
      <c r="O150" s="91"/>
      <c r="P150" s="237">
        <f>O150*H150</f>
        <v>0</v>
      </c>
      <c r="Q150" s="237">
        <v>0</v>
      </c>
      <c r="R150" s="237">
        <f>Q150*H150</f>
        <v>0</v>
      </c>
      <c r="S150" s="237">
        <v>0</v>
      </c>
      <c r="T150" s="238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239" t="s">
        <v>356</v>
      </c>
      <c r="AT150" s="239" t="s">
        <v>351</v>
      </c>
      <c r="AU150" s="239" t="s">
        <v>83</v>
      </c>
      <c r="AY150" s="17" t="s">
        <v>349</v>
      </c>
      <c r="BE150" s="240">
        <f>IF(N150="základní",J150,0)</f>
        <v>0</v>
      </c>
      <c r="BF150" s="240">
        <f>IF(N150="snížená",J150,0)</f>
        <v>0</v>
      </c>
      <c r="BG150" s="240">
        <f>IF(N150="zákl. přenesená",J150,0)</f>
        <v>0</v>
      </c>
      <c r="BH150" s="240">
        <f>IF(N150="sníž. přenesená",J150,0)</f>
        <v>0</v>
      </c>
      <c r="BI150" s="240">
        <f>IF(N150="nulová",J150,0)</f>
        <v>0</v>
      </c>
      <c r="BJ150" s="17" t="s">
        <v>83</v>
      </c>
      <c r="BK150" s="240">
        <f>ROUND(I150*H150,2)</f>
        <v>0</v>
      </c>
      <c r="BL150" s="17" t="s">
        <v>356</v>
      </c>
      <c r="BM150" s="239" t="s">
        <v>588</v>
      </c>
    </row>
    <row r="151" s="2" customFormat="1" ht="16.5" customHeight="1">
      <c r="A151" s="38"/>
      <c r="B151" s="39"/>
      <c r="C151" s="228" t="s">
        <v>482</v>
      </c>
      <c r="D151" s="228" t="s">
        <v>351</v>
      </c>
      <c r="E151" s="229" t="s">
        <v>2753</v>
      </c>
      <c r="F151" s="230" t="s">
        <v>2034</v>
      </c>
      <c r="G151" s="231" t="s">
        <v>1192</v>
      </c>
      <c r="H151" s="232">
        <v>1</v>
      </c>
      <c r="I151" s="233"/>
      <c r="J151" s="234">
        <f>ROUND(I151*H151,2)</f>
        <v>0</v>
      </c>
      <c r="K151" s="230" t="s">
        <v>1</v>
      </c>
      <c r="L151" s="44"/>
      <c r="M151" s="235" t="s">
        <v>1</v>
      </c>
      <c r="N151" s="236" t="s">
        <v>41</v>
      </c>
      <c r="O151" s="91"/>
      <c r="P151" s="237">
        <f>O151*H151</f>
        <v>0</v>
      </c>
      <c r="Q151" s="237">
        <v>0</v>
      </c>
      <c r="R151" s="237">
        <f>Q151*H151</f>
        <v>0</v>
      </c>
      <c r="S151" s="237">
        <v>0</v>
      </c>
      <c r="T151" s="238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39" t="s">
        <v>356</v>
      </c>
      <c r="AT151" s="239" t="s">
        <v>351</v>
      </c>
      <c r="AU151" s="239" t="s">
        <v>83</v>
      </c>
      <c r="AY151" s="17" t="s">
        <v>349</v>
      </c>
      <c r="BE151" s="240">
        <f>IF(N151="základní",J151,0)</f>
        <v>0</v>
      </c>
      <c r="BF151" s="240">
        <f>IF(N151="snížená",J151,0)</f>
        <v>0</v>
      </c>
      <c r="BG151" s="240">
        <f>IF(N151="zákl. přenesená",J151,0)</f>
        <v>0</v>
      </c>
      <c r="BH151" s="240">
        <f>IF(N151="sníž. přenesená",J151,0)</f>
        <v>0</v>
      </c>
      <c r="BI151" s="240">
        <f>IF(N151="nulová",J151,0)</f>
        <v>0</v>
      </c>
      <c r="BJ151" s="17" t="s">
        <v>83</v>
      </c>
      <c r="BK151" s="240">
        <f>ROUND(I151*H151,2)</f>
        <v>0</v>
      </c>
      <c r="BL151" s="17" t="s">
        <v>356</v>
      </c>
      <c r="BM151" s="239" t="s">
        <v>596</v>
      </c>
    </row>
    <row r="152" s="12" customFormat="1" ht="25.92" customHeight="1">
      <c r="A152" s="12"/>
      <c r="B152" s="212"/>
      <c r="C152" s="213"/>
      <c r="D152" s="214" t="s">
        <v>75</v>
      </c>
      <c r="E152" s="215" t="s">
        <v>2101</v>
      </c>
      <c r="F152" s="215" t="s">
        <v>2765</v>
      </c>
      <c r="G152" s="213"/>
      <c r="H152" s="213"/>
      <c r="I152" s="216"/>
      <c r="J152" s="217">
        <f>BK152</f>
        <v>0</v>
      </c>
      <c r="K152" s="213"/>
      <c r="L152" s="218"/>
      <c r="M152" s="219"/>
      <c r="N152" s="220"/>
      <c r="O152" s="220"/>
      <c r="P152" s="221">
        <f>SUM(P153:P161)</f>
        <v>0</v>
      </c>
      <c r="Q152" s="220"/>
      <c r="R152" s="221">
        <f>SUM(R153:R161)</f>
        <v>0</v>
      </c>
      <c r="S152" s="220"/>
      <c r="T152" s="222">
        <f>SUM(T153:T161)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23" t="s">
        <v>83</v>
      </c>
      <c r="AT152" s="224" t="s">
        <v>75</v>
      </c>
      <c r="AU152" s="224" t="s">
        <v>76</v>
      </c>
      <c r="AY152" s="223" t="s">
        <v>349</v>
      </c>
      <c r="BK152" s="225">
        <f>SUM(BK153:BK161)</f>
        <v>0</v>
      </c>
    </row>
    <row r="153" s="2" customFormat="1" ht="24.15" customHeight="1">
      <c r="A153" s="38"/>
      <c r="B153" s="39"/>
      <c r="C153" s="228" t="s">
        <v>487</v>
      </c>
      <c r="D153" s="228" t="s">
        <v>351</v>
      </c>
      <c r="E153" s="229" t="s">
        <v>2766</v>
      </c>
      <c r="F153" s="230" t="s">
        <v>2767</v>
      </c>
      <c r="G153" s="231" t="s">
        <v>422</v>
      </c>
      <c r="H153" s="232">
        <v>322</v>
      </c>
      <c r="I153" s="233"/>
      <c r="J153" s="234">
        <f>ROUND(I153*H153,2)</f>
        <v>0</v>
      </c>
      <c r="K153" s="230" t="s">
        <v>1</v>
      </c>
      <c r="L153" s="44"/>
      <c r="M153" s="235" t="s">
        <v>1</v>
      </c>
      <c r="N153" s="236" t="s">
        <v>41</v>
      </c>
      <c r="O153" s="91"/>
      <c r="P153" s="237">
        <f>O153*H153</f>
        <v>0</v>
      </c>
      <c r="Q153" s="237">
        <v>0</v>
      </c>
      <c r="R153" s="237">
        <f>Q153*H153</f>
        <v>0</v>
      </c>
      <c r="S153" s="237">
        <v>0</v>
      </c>
      <c r="T153" s="238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239" t="s">
        <v>356</v>
      </c>
      <c r="AT153" s="239" t="s">
        <v>351</v>
      </c>
      <c r="AU153" s="239" t="s">
        <v>83</v>
      </c>
      <c r="AY153" s="17" t="s">
        <v>349</v>
      </c>
      <c r="BE153" s="240">
        <f>IF(N153="základní",J153,0)</f>
        <v>0</v>
      </c>
      <c r="BF153" s="240">
        <f>IF(N153="snížená",J153,0)</f>
        <v>0</v>
      </c>
      <c r="BG153" s="240">
        <f>IF(N153="zákl. přenesená",J153,0)</f>
        <v>0</v>
      </c>
      <c r="BH153" s="240">
        <f>IF(N153="sníž. přenesená",J153,0)</f>
        <v>0</v>
      </c>
      <c r="BI153" s="240">
        <f>IF(N153="nulová",J153,0)</f>
        <v>0</v>
      </c>
      <c r="BJ153" s="17" t="s">
        <v>83</v>
      </c>
      <c r="BK153" s="240">
        <f>ROUND(I153*H153,2)</f>
        <v>0</v>
      </c>
      <c r="BL153" s="17" t="s">
        <v>356</v>
      </c>
      <c r="BM153" s="239" t="s">
        <v>604</v>
      </c>
    </row>
    <row r="154" s="2" customFormat="1" ht="16.5" customHeight="1">
      <c r="A154" s="38"/>
      <c r="B154" s="39"/>
      <c r="C154" s="228" t="s">
        <v>493</v>
      </c>
      <c r="D154" s="228" t="s">
        <v>351</v>
      </c>
      <c r="E154" s="229" t="s">
        <v>2768</v>
      </c>
      <c r="F154" s="230" t="s">
        <v>2769</v>
      </c>
      <c r="G154" s="231" t="s">
        <v>422</v>
      </c>
      <c r="H154" s="232">
        <v>322</v>
      </c>
      <c r="I154" s="233"/>
      <c r="J154" s="234">
        <f>ROUND(I154*H154,2)</f>
        <v>0</v>
      </c>
      <c r="K154" s="230" t="s">
        <v>1</v>
      </c>
      <c r="L154" s="44"/>
      <c r="M154" s="235" t="s">
        <v>1</v>
      </c>
      <c r="N154" s="236" t="s">
        <v>41</v>
      </c>
      <c r="O154" s="91"/>
      <c r="P154" s="237">
        <f>O154*H154</f>
        <v>0</v>
      </c>
      <c r="Q154" s="237">
        <v>0</v>
      </c>
      <c r="R154" s="237">
        <f>Q154*H154</f>
        <v>0</v>
      </c>
      <c r="S154" s="237">
        <v>0</v>
      </c>
      <c r="T154" s="238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39" t="s">
        <v>356</v>
      </c>
      <c r="AT154" s="239" t="s">
        <v>351</v>
      </c>
      <c r="AU154" s="239" t="s">
        <v>83</v>
      </c>
      <c r="AY154" s="17" t="s">
        <v>349</v>
      </c>
      <c r="BE154" s="240">
        <f>IF(N154="základní",J154,0)</f>
        <v>0</v>
      </c>
      <c r="BF154" s="240">
        <f>IF(N154="snížená",J154,0)</f>
        <v>0</v>
      </c>
      <c r="BG154" s="240">
        <f>IF(N154="zákl. přenesená",J154,0)</f>
        <v>0</v>
      </c>
      <c r="BH154" s="240">
        <f>IF(N154="sníž. přenesená",J154,0)</f>
        <v>0</v>
      </c>
      <c r="BI154" s="240">
        <f>IF(N154="nulová",J154,0)</f>
        <v>0</v>
      </c>
      <c r="BJ154" s="17" t="s">
        <v>83</v>
      </c>
      <c r="BK154" s="240">
        <f>ROUND(I154*H154,2)</f>
        <v>0</v>
      </c>
      <c r="BL154" s="17" t="s">
        <v>356</v>
      </c>
      <c r="BM154" s="239" t="s">
        <v>615</v>
      </c>
    </row>
    <row r="155" s="2" customFormat="1" ht="16.5" customHeight="1">
      <c r="A155" s="38"/>
      <c r="B155" s="39"/>
      <c r="C155" s="228" t="s">
        <v>499</v>
      </c>
      <c r="D155" s="228" t="s">
        <v>351</v>
      </c>
      <c r="E155" s="229" t="s">
        <v>2770</v>
      </c>
      <c r="F155" s="230" t="s">
        <v>2771</v>
      </c>
      <c r="G155" s="231" t="s">
        <v>1931</v>
      </c>
      <c r="H155" s="232">
        <v>4</v>
      </c>
      <c r="I155" s="233"/>
      <c r="J155" s="234">
        <f>ROUND(I155*H155,2)</f>
        <v>0</v>
      </c>
      <c r="K155" s="230" t="s">
        <v>1</v>
      </c>
      <c r="L155" s="44"/>
      <c r="M155" s="235" t="s">
        <v>1</v>
      </c>
      <c r="N155" s="236" t="s">
        <v>41</v>
      </c>
      <c r="O155" s="91"/>
      <c r="P155" s="237">
        <f>O155*H155</f>
        <v>0</v>
      </c>
      <c r="Q155" s="237">
        <v>0</v>
      </c>
      <c r="R155" s="237">
        <f>Q155*H155</f>
        <v>0</v>
      </c>
      <c r="S155" s="237">
        <v>0</v>
      </c>
      <c r="T155" s="238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39" t="s">
        <v>356</v>
      </c>
      <c r="AT155" s="239" t="s">
        <v>351</v>
      </c>
      <c r="AU155" s="239" t="s">
        <v>83</v>
      </c>
      <c r="AY155" s="17" t="s">
        <v>349</v>
      </c>
      <c r="BE155" s="240">
        <f>IF(N155="základní",J155,0)</f>
        <v>0</v>
      </c>
      <c r="BF155" s="240">
        <f>IF(N155="snížená",J155,0)</f>
        <v>0</v>
      </c>
      <c r="BG155" s="240">
        <f>IF(N155="zákl. přenesená",J155,0)</f>
        <v>0</v>
      </c>
      <c r="BH155" s="240">
        <f>IF(N155="sníž. přenesená",J155,0)</f>
        <v>0</v>
      </c>
      <c r="BI155" s="240">
        <f>IF(N155="nulová",J155,0)</f>
        <v>0</v>
      </c>
      <c r="BJ155" s="17" t="s">
        <v>83</v>
      </c>
      <c r="BK155" s="240">
        <f>ROUND(I155*H155,2)</f>
        <v>0</v>
      </c>
      <c r="BL155" s="17" t="s">
        <v>356</v>
      </c>
      <c r="BM155" s="239" t="s">
        <v>628</v>
      </c>
    </row>
    <row r="156" s="2" customFormat="1" ht="16.5" customHeight="1">
      <c r="A156" s="38"/>
      <c r="B156" s="39"/>
      <c r="C156" s="228" t="s">
        <v>259</v>
      </c>
      <c r="D156" s="228" t="s">
        <v>351</v>
      </c>
      <c r="E156" s="229" t="s">
        <v>2772</v>
      </c>
      <c r="F156" s="230" t="s">
        <v>2773</v>
      </c>
      <c r="G156" s="231" t="s">
        <v>1978</v>
      </c>
      <c r="H156" s="232">
        <v>1</v>
      </c>
      <c r="I156" s="233"/>
      <c r="J156" s="234">
        <f>ROUND(I156*H156,2)</f>
        <v>0</v>
      </c>
      <c r="K156" s="230" t="s">
        <v>1</v>
      </c>
      <c r="L156" s="44"/>
      <c r="M156" s="235" t="s">
        <v>1</v>
      </c>
      <c r="N156" s="236" t="s">
        <v>41</v>
      </c>
      <c r="O156" s="91"/>
      <c r="P156" s="237">
        <f>O156*H156</f>
        <v>0</v>
      </c>
      <c r="Q156" s="237">
        <v>0</v>
      </c>
      <c r="R156" s="237">
        <f>Q156*H156</f>
        <v>0</v>
      </c>
      <c r="S156" s="237">
        <v>0</v>
      </c>
      <c r="T156" s="238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239" t="s">
        <v>356</v>
      </c>
      <c r="AT156" s="239" t="s">
        <v>351</v>
      </c>
      <c r="AU156" s="239" t="s">
        <v>83</v>
      </c>
      <c r="AY156" s="17" t="s">
        <v>349</v>
      </c>
      <c r="BE156" s="240">
        <f>IF(N156="základní",J156,0)</f>
        <v>0</v>
      </c>
      <c r="BF156" s="240">
        <f>IF(N156="snížená",J156,0)</f>
        <v>0</v>
      </c>
      <c r="BG156" s="240">
        <f>IF(N156="zákl. přenesená",J156,0)</f>
        <v>0</v>
      </c>
      <c r="BH156" s="240">
        <f>IF(N156="sníž. přenesená",J156,0)</f>
        <v>0</v>
      </c>
      <c r="BI156" s="240">
        <f>IF(N156="nulová",J156,0)</f>
        <v>0</v>
      </c>
      <c r="BJ156" s="17" t="s">
        <v>83</v>
      </c>
      <c r="BK156" s="240">
        <f>ROUND(I156*H156,2)</f>
        <v>0</v>
      </c>
      <c r="BL156" s="17" t="s">
        <v>356</v>
      </c>
      <c r="BM156" s="239" t="s">
        <v>637</v>
      </c>
    </row>
    <row r="157" s="2" customFormat="1" ht="16.5" customHeight="1">
      <c r="A157" s="38"/>
      <c r="B157" s="39"/>
      <c r="C157" s="228" t="s">
        <v>508</v>
      </c>
      <c r="D157" s="228" t="s">
        <v>351</v>
      </c>
      <c r="E157" s="229" t="s">
        <v>2774</v>
      </c>
      <c r="F157" s="230" t="s">
        <v>2775</v>
      </c>
      <c r="G157" s="231" t="s">
        <v>2776</v>
      </c>
      <c r="H157" s="232">
        <v>0.40000000000000002</v>
      </c>
      <c r="I157" s="233"/>
      <c r="J157" s="234">
        <f>ROUND(I157*H157,2)</f>
        <v>0</v>
      </c>
      <c r="K157" s="230" t="s">
        <v>1</v>
      </c>
      <c r="L157" s="44"/>
      <c r="M157" s="235" t="s">
        <v>1</v>
      </c>
      <c r="N157" s="236" t="s">
        <v>41</v>
      </c>
      <c r="O157" s="91"/>
      <c r="P157" s="237">
        <f>O157*H157</f>
        <v>0</v>
      </c>
      <c r="Q157" s="237">
        <v>0</v>
      </c>
      <c r="R157" s="237">
        <f>Q157*H157</f>
        <v>0</v>
      </c>
      <c r="S157" s="237">
        <v>0</v>
      </c>
      <c r="T157" s="238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39" t="s">
        <v>356</v>
      </c>
      <c r="AT157" s="239" t="s">
        <v>351</v>
      </c>
      <c r="AU157" s="239" t="s">
        <v>83</v>
      </c>
      <c r="AY157" s="17" t="s">
        <v>349</v>
      </c>
      <c r="BE157" s="240">
        <f>IF(N157="základní",J157,0)</f>
        <v>0</v>
      </c>
      <c r="BF157" s="240">
        <f>IF(N157="snížená",J157,0)</f>
        <v>0</v>
      </c>
      <c r="BG157" s="240">
        <f>IF(N157="zákl. přenesená",J157,0)</f>
        <v>0</v>
      </c>
      <c r="BH157" s="240">
        <f>IF(N157="sníž. přenesená",J157,0)</f>
        <v>0</v>
      </c>
      <c r="BI157" s="240">
        <f>IF(N157="nulová",J157,0)</f>
        <v>0</v>
      </c>
      <c r="BJ157" s="17" t="s">
        <v>83</v>
      </c>
      <c r="BK157" s="240">
        <f>ROUND(I157*H157,2)</f>
        <v>0</v>
      </c>
      <c r="BL157" s="17" t="s">
        <v>356</v>
      </c>
      <c r="BM157" s="239" t="s">
        <v>648</v>
      </c>
    </row>
    <row r="158" s="2" customFormat="1" ht="16.5" customHeight="1">
      <c r="A158" s="38"/>
      <c r="B158" s="39"/>
      <c r="C158" s="228" t="s">
        <v>512</v>
      </c>
      <c r="D158" s="228" t="s">
        <v>351</v>
      </c>
      <c r="E158" s="229" t="s">
        <v>2777</v>
      </c>
      <c r="F158" s="230" t="s">
        <v>2778</v>
      </c>
      <c r="G158" s="231" t="s">
        <v>363</v>
      </c>
      <c r="H158" s="232">
        <v>9.6600000000000001</v>
      </c>
      <c r="I158" s="233"/>
      <c r="J158" s="234">
        <f>ROUND(I158*H158,2)</f>
        <v>0</v>
      </c>
      <c r="K158" s="230" t="s">
        <v>1</v>
      </c>
      <c r="L158" s="44"/>
      <c r="M158" s="235" t="s">
        <v>1</v>
      </c>
      <c r="N158" s="236" t="s">
        <v>41</v>
      </c>
      <c r="O158" s="91"/>
      <c r="P158" s="237">
        <f>O158*H158</f>
        <v>0</v>
      </c>
      <c r="Q158" s="237">
        <v>0</v>
      </c>
      <c r="R158" s="237">
        <f>Q158*H158</f>
        <v>0</v>
      </c>
      <c r="S158" s="237">
        <v>0</v>
      </c>
      <c r="T158" s="238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39" t="s">
        <v>356</v>
      </c>
      <c r="AT158" s="239" t="s">
        <v>351</v>
      </c>
      <c r="AU158" s="239" t="s">
        <v>83</v>
      </c>
      <c r="AY158" s="17" t="s">
        <v>349</v>
      </c>
      <c r="BE158" s="240">
        <f>IF(N158="základní",J158,0)</f>
        <v>0</v>
      </c>
      <c r="BF158" s="240">
        <f>IF(N158="snížená",J158,0)</f>
        <v>0</v>
      </c>
      <c r="BG158" s="240">
        <f>IF(N158="zákl. přenesená",J158,0)</f>
        <v>0</v>
      </c>
      <c r="BH158" s="240">
        <f>IF(N158="sníž. přenesená",J158,0)</f>
        <v>0</v>
      </c>
      <c r="BI158" s="240">
        <f>IF(N158="nulová",J158,0)</f>
        <v>0</v>
      </c>
      <c r="BJ158" s="17" t="s">
        <v>83</v>
      </c>
      <c r="BK158" s="240">
        <f>ROUND(I158*H158,2)</f>
        <v>0</v>
      </c>
      <c r="BL158" s="17" t="s">
        <v>356</v>
      </c>
      <c r="BM158" s="239" t="s">
        <v>658</v>
      </c>
    </row>
    <row r="159" s="2" customFormat="1" ht="16.5" customHeight="1">
      <c r="A159" s="38"/>
      <c r="B159" s="39"/>
      <c r="C159" s="228" t="s">
        <v>517</v>
      </c>
      <c r="D159" s="228" t="s">
        <v>351</v>
      </c>
      <c r="E159" s="229" t="s">
        <v>2779</v>
      </c>
      <c r="F159" s="230" t="s">
        <v>2780</v>
      </c>
      <c r="G159" s="231" t="s">
        <v>354</v>
      </c>
      <c r="H159" s="232">
        <v>161</v>
      </c>
      <c r="I159" s="233"/>
      <c r="J159" s="234">
        <f>ROUND(I159*H159,2)</f>
        <v>0</v>
      </c>
      <c r="K159" s="230" t="s">
        <v>1</v>
      </c>
      <c r="L159" s="44"/>
      <c r="M159" s="235" t="s">
        <v>1</v>
      </c>
      <c r="N159" s="236" t="s">
        <v>41</v>
      </c>
      <c r="O159" s="91"/>
      <c r="P159" s="237">
        <f>O159*H159</f>
        <v>0</v>
      </c>
      <c r="Q159" s="237">
        <v>0</v>
      </c>
      <c r="R159" s="237">
        <f>Q159*H159</f>
        <v>0</v>
      </c>
      <c r="S159" s="237">
        <v>0</v>
      </c>
      <c r="T159" s="238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239" t="s">
        <v>356</v>
      </c>
      <c r="AT159" s="239" t="s">
        <v>351</v>
      </c>
      <c r="AU159" s="239" t="s">
        <v>83</v>
      </c>
      <c r="AY159" s="17" t="s">
        <v>349</v>
      </c>
      <c r="BE159" s="240">
        <f>IF(N159="základní",J159,0)</f>
        <v>0</v>
      </c>
      <c r="BF159" s="240">
        <f>IF(N159="snížená",J159,0)</f>
        <v>0</v>
      </c>
      <c r="BG159" s="240">
        <f>IF(N159="zákl. přenesená",J159,0)</f>
        <v>0</v>
      </c>
      <c r="BH159" s="240">
        <f>IF(N159="sníž. přenesená",J159,0)</f>
        <v>0</v>
      </c>
      <c r="BI159" s="240">
        <f>IF(N159="nulová",J159,0)</f>
        <v>0</v>
      </c>
      <c r="BJ159" s="17" t="s">
        <v>83</v>
      </c>
      <c r="BK159" s="240">
        <f>ROUND(I159*H159,2)</f>
        <v>0</v>
      </c>
      <c r="BL159" s="17" t="s">
        <v>356</v>
      </c>
      <c r="BM159" s="239" t="s">
        <v>670</v>
      </c>
    </row>
    <row r="160" s="2" customFormat="1" ht="16.5" customHeight="1">
      <c r="A160" s="38"/>
      <c r="B160" s="39"/>
      <c r="C160" s="228" t="s">
        <v>521</v>
      </c>
      <c r="D160" s="228" t="s">
        <v>351</v>
      </c>
      <c r="E160" s="229" t="s">
        <v>2781</v>
      </c>
      <c r="F160" s="230" t="s">
        <v>2782</v>
      </c>
      <c r="G160" s="231" t="s">
        <v>363</v>
      </c>
      <c r="H160" s="232">
        <v>1</v>
      </c>
      <c r="I160" s="233"/>
      <c r="J160" s="234">
        <f>ROUND(I160*H160,2)</f>
        <v>0</v>
      </c>
      <c r="K160" s="230" t="s">
        <v>1</v>
      </c>
      <c r="L160" s="44"/>
      <c r="M160" s="235" t="s">
        <v>1</v>
      </c>
      <c r="N160" s="236" t="s">
        <v>41</v>
      </c>
      <c r="O160" s="91"/>
      <c r="P160" s="237">
        <f>O160*H160</f>
        <v>0</v>
      </c>
      <c r="Q160" s="237">
        <v>0</v>
      </c>
      <c r="R160" s="237">
        <f>Q160*H160</f>
        <v>0</v>
      </c>
      <c r="S160" s="237">
        <v>0</v>
      </c>
      <c r="T160" s="238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39" t="s">
        <v>356</v>
      </c>
      <c r="AT160" s="239" t="s">
        <v>351</v>
      </c>
      <c r="AU160" s="239" t="s">
        <v>83</v>
      </c>
      <c r="AY160" s="17" t="s">
        <v>349</v>
      </c>
      <c r="BE160" s="240">
        <f>IF(N160="základní",J160,0)</f>
        <v>0</v>
      </c>
      <c r="BF160" s="240">
        <f>IF(N160="snížená",J160,0)</f>
        <v>0</v>
      </c>
      <c r="BG160" s="240">
        <f>IF(N160="zákl. přenesená",J160,0)</f>
        <v>0</v>
      </c>
      <c r="BH160" s="240">
        <f>IF(N160="sníž. přenesená",J160,0)</f>
        <v>0</v>
      </c>
      <c r="BI160" s="240">
        <f>IF(N160="nulová",J160,0)</f>
        <v>0</v>
      </c>
      <c r="BJ160" s="17" t="s">
        <v>83</v>
      </c>
      <c r="BK160" s="240">
        <f>ROUND(I160*H160,2)</f>
        <v>0</v>
      </c>
      <c r="BL160" s="17" t="s">
        <v>356</v>
      </c>
      <c r="BM160" s="239" t="s">
        <v>678</v>
      </c>
    </row>
    <row r="161" s="2" customFormat="1" ht="16.5" customHeight="1">
      <c r="A161" s="38"/>
      <c r="B161" s="39"/>
      <c r="C161" s="228" t="s">
        <v>525</v>
      </c>
      <c r="D161" s="228" t="s">
        <v>351</v>
      </c>
      <c r="E161" s="229" t="s">
        <v>2753</v>
      </c>
      <c r="F161" s="230" t="s">
        <v>2034</v>
      </c>
      <c r="G161" s="231" t="s">
        <v>1192</v>
      </c>
      <c r="H161" s="232">
        <v>1</v>
      </c>
      <c r="I161" s="233"/>
      <c r="J161" s="234">
        <f>ROUND(I161*H161,2)</f>
        <v>0</v>
      </c>
      <c r="K161" s="230" t="s">
        <v>1</v>
      </c>
      <c r="L161" s="44"/>
      <c r="M161" s="235" t="s">
        <v>1</v>
      </c>
      <c r="N161" s="236" t="s">
        <v>41</v>
      </c>
      <c r="O161" s="91"/>
      <c r="P161" s="237">
        <f>O161*H161</f>
        <v>0</v>
      </c>
      <c r="Q161" s="237">
        <v>0</v>
      </c>
      <c r="R161" s="237">
        <f>Q161*H161</f>
        <v>0</v>
      </c>
      <c r="S161" s="237">
        <v>0</v>
      </c>
      <c r="T161" s="238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39" t="s">
        <v>356</v>
      </c>
      <c r="AT161" s="239" t="s">
        <v>351</v>
      </c>
      <c r="AU161" s="239" t="s">
        <v>83</v>
      </c>
      <c r="AY161" s="17" t="s">
        <v>349</v>
      </c>
      <c r="BE161" s="240">
        <f>IF(N161="základní",J161,0)</f>
        <v>0</v>
      </c>
      <c r="BF161" s="240">
        <f>IF(N161="snížená",J161,0)</f>
        <v>0</v>
      </c>
      <c r="BG161" s="240">
        <f>IF(N161="zákl. přenesená",J161,0)</f>
        <v>0</v>
      </c>
      <c r="BH161" s="240">
        <f>IF(N161="sníž. přenesená",J161,0)</f>
        <v>0</v>
      </c>
      <c r="BI161" s="240">
        <f>IF(N161="nulová",J161,0)</f>
        <v>0</v>
      </c>
      <c r="BJ161" s="17" t="s">
        <v>83</v>
      </c>
      <c r="BK161" s="240">
        <f>ROUND(I161*H161,2)</f>
        <v>0</v>
      </c>
      <c r="BL161" s="17" t="s">
        <v>356</v>
      </c>
      <c r="BM161" s="239" t="s">
        <v>686</v>
      </c>
    </row>
    <row r="162" s="12" customFormat="1" ht="25.92" customHeight="1">
      <c r="A162" s="12"/>
      <c r="B162" s="212"/>
      <c r="C162" s="213"/>
      <c r="D162" s="214" t="s">
        <v>75</v>
      </c>
      <c r="E162" s="215" t="s">
        <v>2119</v>
      </c>
      <c r="F162" s="215" t="s">
        <v>2120</v>
      </c>
      <c r="G162" s="213"/>
      <c r="H162" s="213"/>
      <c r="I162" s="216"/>
      <c r="J162" s="217">
        <f>BK162</f>
        <v>0</v>
      </c>
      <c r="K162" s="213"/>
      <c r="L162" s="218"/>
      <c r="M162" s="219"/>
      <c r="N162" s="220"/>
      <c r="O162" s="220"/>
      <c r="P162" s="221">
        <f>SUM(P163:P170)</f>
        <v>0</v>
      </c>
      <c r="Q162" s="220"/>
      <c r="R162" s="221">
        <f>SUM(R163:R170)</f>
        <v>0</v>
      </c>
      <c r="S162" s="220"/>
      <c r="T162" s="222">
        <f>SUM(T163:T170)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23" t="s">
        <v>83</v>
      </c>
      <c r="AT162" s="224" t="s">
        <v>75</v>
      </c>
      <c r="AU162" s="224" t="s">
        <v>76</v>
      </c>
      <c r="AY162" s="223" t="s">
        <v>349</v>
      </c>
      <c r="BK162" s="225">
        <f>SUM(BK163:BK170)</f>
        <v>0</v>
      </c>
    </row>
    <row r="163" s="2" customFormat="1" ht="16.5" customHeight="1">
      <c r="A163" s="38"/>
      <c r="B163" s="39"/>
      <c r="C163" s="228" t="s">
        <v>531</v>
      </c>
      <c r="D163" s="228" t="s">
        <v>351</v>
      </c>
      <c r="E163" s="229" t="s">
        <v>2121</v>
      </c>
      <c r="F163" s="230" t="s">
        <v>2122</v>
      </c>
      <c r="G163" s="231" t="s">
        <v>422</v>
      </c>
      <c r="H163" s="232">
        <v>120</v>
      </c>
      <c r="I163" s="233"/>
      <c r="J163" s="234">
        <f>ROUND(I163*H163,2)</f>
        <v>0</v>
      </c>
      <c r="K163" s="230" t="s">
        <v>1</v>
      </c>
      <c r="L163" s="44"/>
      <c r="M163" s="235" t="s">
        <v>1</v>
      </c>
      <c r="N163" s="236" t="s">
        <v>41</v>
      </c>
      <c r="O163" s="91"/>
      <c r="P163" s="237">
        <f>O163*H163</f>
        <v>0</v>
      </c>
      <c r="Q163" s="237">
        <v>0</v>
      </c>
      <c r="R163" s="237">
        <f>Q163*H163</f>
        <v>0</v>
      </c>
      <c r="S163" s="237">
        <v>0</v>
      </c>
      <c r="T163" s="238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39" t="s">
        <v>356</v>
      </c>
      <c r="AT163" s="239" t="s">
        <v>351</v>
      </c>
      <c r="AU163" s="239" t="s">
        <v>83</v>
      </c>
      <c r="AY163" s="17" t="s">
        <v>349</v>
      </c>
      <c r="BE163" s="240">
        <f>IF(N163="základní",J163,0)</f>
        <v>0</v>
      </c>
      <c r="BF163" s="240">
        <f>IF(N163="snížená",J163,0)</f>
        <v>0</v>
      </c>
      <c r="BG163" s="240">
        <f>IF(N163="zákl. přenesená",J163,0)</f>
        <v>0</v>
      </c>
      <c r="BH163" s="240">
        <f>IF(N163="sníž. přenesená",J163,0)</f>
        <v>0</v>
      </c>
      <c r="BI163" s="240">
        <f>IF(N163="nulová",J163,0)</f>
        <v>0</v>
      </c>
      <c r="BJ163" s="17" t="s">
        <v>83</v>
      </c>
      <c r="BK163" s="240">
        <f>ROUND(I163*H163,2)</f>
        <v>0</v>
      </c>
      <c r="BL163" s="17" t="s">
        <v>356</v>
      </c>
      <c r="BM163" s="239" t="s">
        <v>697</v>
      </c>
    </row>
    <row r="164" s="2" customFormat="1" ht="24.15" customHeight="1">
      <c r="A164" s="38"/>
      <c r="B164" s="39"/>
      <c r="C164" s="228" t="s">
        <v>536</v>
      </c>
      <c r="D164" s="228" t="s">
        <v>351</v>
      </c>
      <c r="E164" s="229" t="s">
        <v>2783</v>
      </c>
      <c r="F164" s="230" t="s">
        <v>2784</v>
      </c>
      <c r="G164" s="231" t="s">
        <v>422</v>
      </c>
      <c r="H164" s="232">
        <v>120</v>
      </c>
      <c r="I164" s="233"/>
      <c r="J164" s="234">
        <f>ROUND(I164*H164,2)</f>
        <v>0</v>
      </c>
      <c r="K164" s="230" t="s">
        <v>1</v>
      </c>
      <c r="L164" s="44"/>
      <c r="M164" s="235" t="s">
        <v>1</v>
      </c>
      <c r="N164" s="236" t="s">
        <v>41</v>
      </c>
      <c r="O164" s="91"/>
      <c r="P164" s="237">
        <f>O164*H164</f>
        <v>0</v>
      </c>
      <c r="Q164" s="237">
        <v>0</v>
      </c>
      <c r="R164" s="237">
        <f>Q164*H164</f>
        <v>0</v>
      </c>
      <c r="S164" s="237">
        <v>0</v>
      </c>
      <c r="T164" s="238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39" t="s">
        <v>356</v>
      </c>
      <c r="AT164" s="239" t="s">
        <v>351</v>
      </c>
      <c r="AU164" s="239" t="s">
        <v>83</v>
      </c>
      <c r="AY164" s="17" t="s">
        <v>349</v>
      </c>
      <c r="BE164" s="240">
        <f>IF(N164="základní",J164,0)</f>
        <v>0</v>
      </c>
      <c r="BF164" s="240">
        <f>IF(N164="snížená",J164,0)</f>
        <v>0</v>
      </c>
      <c r="BG164" s="240">
        <f>IF(N164="zákl. přenesená",J164,0)</f>
        <v>0</v>
      </c>
      <c r="BH164" s="240">
        <f>IF(N164="sníž. přenesená",J164,0)</f>
        <v>0</v>
      </c>
      <c r="BI164" s="240">
        <f>IF(N164="nulová",J164,0)</f>
        <v>0</v>
      </c>
      <c r="BJ164" s="17" t="s">
        <v>83</v>
      </c>
      <c r="BK164" s="240">
        <f>ROUND(I164*H164,2)</f>
        <v>0</v>
      </c>
      <c r="BL164" s="17" t="s">
        <v>356</v>
      </c>
      <c r="BM164" s="239" t="s">
        <v>712</v>
      </c>
    </row>
    <row r="165" s="2" customFormat="1" ht="16.5" customHeight="1">
      <c r="A165" s="38"/>
      <c r="B165" s="39"/>
      <c r="C165" s="228" t="s">
        <v>543</v>
      </c>
      <c r="D165" s="228" t="s">
        <v>351</v>
      </c>
      <c r="E165" s="229" t="s">
        <v>2785</v>
      </c>
      <c r="F165" s="230" t="s">
        <v>2786</v>
      </c>
      <c r="G165" s="231" t="s">
        <v>422</v>
      </c>
      <c r="H165" s="232">
        <v>120</v>
      </c>
      <c r="I165" s="233"/>
      <c r="J165" s="234">
        <f>ROUND(I165*H165,2)</f>
        <v>0</v>
      </c>
      <c r="K165" s="230" t="s">
        <v>1</v>
      </c>
      <c r="L165" s="44"/>
      <c r="M165" s="235" t="s">
        <v>1</v>
      </c>
      <c r="N165" s="236" t="s">
        <v>41</v>
      </c>
      <c r="O165" s="91"/>
      <c r="P165" s="237">
        <f>O165*H165</f>
        <v>0</v>
      </c>
      <c r="Q165" s="237">
        <v>0</v>
      </c>
      <c r="R165" s="237">
        <f>Q165*H165</f>
        <v>0</v>
      </c>
      <c r="S165" s="237">
        <v>0</v>
      </c>
      <c r="T165" s="238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39" t="s">
        <v>356</v>
      </c>
      <c r="AT165" s="239" t="s">
        <v>351</v>
      </c>
      <c r="AU165" s="239" t="s">
        <v>83</v>
      </c>
      <c r="AY165" s="17" t="s">
        <v>349</v>
      </c>
      <c r="BE165" s="240">
        <f>IF(N165="základní",J165,0)</f>
        <v>0</v>
      </c>
      <c r="BF165" s="240">
        <f>IF(N165="snížená",J165,0)</f>
        <v>0</v>
      </c>
      <c r="BG165" s="240">
        <f>IF(N165="zákl. přenesená",J165,0)</f>
        <v>0</v>
      </c>
      <c r="BH165" s="240">
        <f>IF(N165="sníž. přenesená",J165,0)</f>
        <v>0</v>
      </c>
      <c r="BI165" s="240">
        <f>IF(N165="nulová",J165,0)</f>
        <v>0</v>
      </c>
      <c r="BJ165" s="17" t="s">
        <v>83</v>
      </c>
      <c r="BK165" s="240">
        <f>ROUND(I165*H165,2)</f>
        <v>0</v>
      </c>
      <c r="BL165" s="17" t="s">
        <v>356</v>
      </c>
      <c r="BM165" s="239" t="s">
        <v>720</v>
      </c>
    </row>
    <row r="166" s="2" customFormat="1" ht="16.5" customHeight="1">
      <c r="A166" s="38"/>
      <c r="B166" s="39"/>
      <c r="C166" s="228" t="s">
        <v>548</v>
      </c>
      <c r="D166" s="228" t="s">
        <v>351</v>
      </c>
      <c r="E166" s="229" t="s">
        <v>2749</v>
      </c>
      <c r="F166" s="230" t="s">
        <v>2750</v>
      </c>
      <c r="G166" s="231" t="s">
        <v>422</v>
      </c>
      <c r="H166" s="232">
        <v>110</v>
      </c>
      <c r="I166" s="233"/>
      <c r="J166" s="234">
        <f>ROUND(I166*H166,2)</f>
        <v>0</v>
      </c>
      <c r="K166" s="230" t="s">
        <v>1</v>
      </c>
      <c r="L166" s="44"/>
      <c r="M166" s="235" t="s">
        <v>1</v>
      </c>
      <c r="N166" s="236" t="s">
        <v>41</v>
      </c>
      <c r="O166" s="91"/>
      <c r="P166" s="237">
        <f>O166*H166</f>
        <v>0</v>
      </c>
      <c r="Q166" s="237">
        <v>0</v>
      </c>
      <c r="R166" s="237">
        <f>Q166*H166</f>
        <v>0</v>
      </c>
      <c r="S166" s="237">
        <v>0</v>
      </c>
      <c r="T166" s="238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39" t="s">
        <v>356</v>
      </c>
      <c r="AT166" s="239" t="s">
        <v>351</v>
      </c>
      <c r="AU166" s="239" t="s">
        <v>83</v>
      </c>
      <c r="AY166" s="17" t="s">
        <v>349</v>
      </c>
      <c r="BE166" s="240">
        <f>IF(N166="základní",J166,0)</f>
        <v>0</v>
      </c>
      <c r="BF166" s="240">
        <f>IF(N166="snížená",J166,0)</f>
        <v>0</v>
      </c>
      <c r="BG166" s="240">
        <f>IF(N166="zákl. přenesená",J166,0)</f>
        <v>0</v>
      </c>
      <c r="BH166" s="240">
        <f>IF(N166="sníž. přenesená",J166,0)</f>
        <v>0</v>
      </c>
      <c r="BI166" s="240">
        <f>IF(N166="nulová",J166,0)</f>
        <v>0</v>
      </c>
      <c r="BJ166" s="17" t="s">
        <v>83</v>
      </c>
      <c r="BK166" s="240">
        <f>ROUND(I166*H166,2)</f>
        <v>0</v>
      </c>
      <c r="BL166" s="17" t="s">
        <v>356</v>
      </c>
      <c r="BM166" s="239" t="s">
        <v>729</v>
      </c>
    </row>
    <row r="167" s="2" customFormat="1" ht="24.15" customHeight="1">
      <c r="A167" s="38"/>
      <c r="B167" s="39"/>
      <c r="C167" s="228" t="s">
        <v>554</v>
      </c>
      <c r="D167" s="228" t="s">
        <v>351</v>
      </c>
      <c r="E167" s="229" t="s">
        <v>2133</v>
      </c>
      <c r="F167" s="230" t="s">
        <v>2134</v>
      </c>
      <c r="G167" s="231" t="s">
        <v>1931</v>
      </c>
      <c r="H167" s="232">
        <v>1</v>
      </c>
      <c r="I167" s="233"/>
      <c r="J167" s="234">
        <f>ROUND(I167*H167,2)</f>
        <v>0</v>
      </c>
      <c r="K167" s="230" t="s">
        <v>1</v>
      </c>
      <c r="L167" s="44"/>
      <c r="M167" s="235" t="s">
        <v>1</v>
      </c>
      <c r="N167" s="236" t="s">
        <v>41</v>
      </c>
      <c r="O167" s="91"/>
      <c r="P167" s="237">
        <f>O167*H167</f>
        <v>0</v>
      </c>
      <c r="Q167" s="237">
        <v>0</v>
      </c>
      <c r="R167" s="237">
        <f>Q167*H167</f>
        <v>0</v>
      </c>
      <c r="S167" s="237">
        <v>0</v>
      </c>
      <c r="T167" s="238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39" t="s">
        <v>356</v>
      </c>
      <c r="AT167" s="239" t="s">
        <v>351</v>
      </c>
      <c r="AU167" s="239" t="s">
        <v>83</v>
      </c>
      <c r="AY167" s="17" t="s">
        <v>349</v>
      </c>
      <c r="BE167" s="240">
        <f>IF(N167="základní",J167,0)</f>
        <v>0</v>
      </c>
      <c r="BF167" s="240">
        <f>IF(N167="snížená",J167,0)</f>
        <v>0</v>
      </c>
      <c r="BG167" s="240">
        <f>IF(N167="zákl. přenesená",J167,0)</f>
        <v>0</v>
      </c>
      <c r="BH167" s="240">
        <f>IF(N167="sníž. přenesená",J167,0)</f>
        <v>0</v>
      </c>
      <c r="BI167" s="240">
        <f>IF(N167="nulová",J167,0)</f>
        <v>0</v>
      </c>
      <c r="BJ167" s="17" t="s">
        <v>83</v>
      </c>
      <c r="BK167" s="240">
        <f>ROUND(I167*H167,2)</f>
        <v>0</v>
      </c>
      <c r="BL167" s="17" t="s">
        <v>356</v>
      </c>
      <c r="BM167" s="239" t="s">
        <v>739</v>
      </c>
    </row>
    <row r="168" s="2" customFormat="1" ht="24.15" customHeight="1">
      <c r="A168" s="38"/>
      <c r="B168" s="39"/>
      <c r="C168" s="228" t="s">
        <v>558</v>
      </c>
      <c r="D168" s="228" t="s">
        <v>351</v>
      </c>
      <c r="E168" s="229" t="s">
        <v>2135</v>
      </c>
      <c r="F168" s="230" t="s">
        <v>2136</v>
      </c>
      <c r="G168" s="231" t="s">
        <v>1931</v>
      </c>
      <c r="H168" s="232">
        <v>2</v>
      </c>
      <c r="I168" s="233"/>
      <c r="J168" s="234">
        <f>ROUND(I168*H168,2)</f>
        <v>0</v>
      </c>
      <c r="K168" s="230" t="s">
        <v>1</v>
      </c>
      <c r="L168" s="44"/>
      <c r="M168" s="235" t="s">
        <v>1</v>
      </c>
      <c r="N168" s="236" t="s">
        <v>41</v>
      </c>
      <c r="O168" s="91"/>
      <c r="P168" s="237">
        <f>O168*H168</f>
        <v>0</v>
      </c>
      <c r="Q168" s="237">
        <v>0</v>
      </c>
      <c r="R168" s="237">
        <f>Q168*H168</f>
        <v>0</v>
      </c>
      <c r="S168" s="237">
        <v>0</v>
      </c>
      <c r="T168" s="238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39" t="s">
        <v>356</v>
      </c>
      <c r="AT168" s="239" t="s">
        <v>351</v>
      </c>
      <c r="AU168" s="239" t="s">
        <v>83</v>
      </c>
      <c r="AY168" s="17" t="s">
        <v>349</v>
      </c>
      <c r="BE168" s="240">
        <f>IF(N168="základní",J168,0)</f>
        <v>0</v>
      </c>
      <c r="BF168" s="240">
        <f>IF(N168="snížená",J168,0)</f>
        <v>0</v>
      </c>
      <c r="BG168" s="240">
        <f>IF(N168="zákl. přenesená",J168,0)</f>
        <v>0</v>
      </c>
      <c r="BH168" s="240">
        <f>IF(N168="sníž. přenesená",J168,0)</f>
        <v>0</v>
      </c>
      <c r="BI168" s="240">
        <f>IF(N168="nulová",J168,0)</f>
        <v>0</v>
      </c>
      <c r="BJ168" s="17" t="s">
        <v>83</v>
      </c>
      <c r="BK168" s="240">
        <f>ROUND(I168*H168,2)</f>
        <v>0</v>
      </c>
      <c r="BL168" s="17" t="s">
        <v>356</v>
      </c>
      <c r="BM168" s="239" t="s">
        <v>750</v>
      </c>
    </row>
    <row r="169" s="2" customFormat="1" ht="16.5" customHeight="1">
      <c r="A169" s="38"/>
      <c r="B169" s="39"/>
      <c r="C169" s="228" t="s">
        <v>562</v>
      </c>
      <c r="D169" s="228" t="s">
        <v>351</v>
      </c>
      <c r="E169" s="229" t="s">
        <v>2155</v>
      </c>
      <c r="F169" s="230" t="s">
        <v>2156</v>
      </c>
      <c r="G169" s="231" t="s">
        <v>2157</v>
      </c>
      <c r="H169" s="232">
        <v>10</v>
      </c>
      <c r="I169" s="233"/>
      <c r="J169" s="234">
        <f>ROUND(I169*H169,2)</f>
        <v>0</v>
      </c>
      <c r="K169" s="230" t="s">
        <v>1</v>
      </c>
      <c r="L169" s="44"/>
      <c r="M169" s="235" t="s">
        <v>1</v>
      </c>
      <c r="N169" s="236" t="s">
        <v>41</v>
      </c>
      <c r="O169" s="91"/>
      <c r="P169" s="237">
        <f>O169*H169</f>
        <v>0</v>
      </c>
      <c r="Q169" s="237">
        <v>0</v>
      </c>
      <c r="R169" s="237">
        <f>Q169*H169</f>
        <v>0</v>
      </c>
      <c r="S169" s="237">
        <v>0</v>
      </c>
      <c r="T169" s="238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39" t="s">
        <v>356</v>
      </c>
      <c r="AT169" s="239" t="s">
        <v>351</v>
      </c>
      <c r="AU169" s="239" t="s">
        <v>83</v>
      </c>
      <c r="AY169" s="17" t="s">
        <v>349</v>
      </c>
      <c r="BE169" s="240">
        <f>IF(N169="základní",J169,0)</f>
        <v>0</v>
      </c>
      <c r="BF169" s="240">
        <f>IF(N169="snížená",J169,0)</f>
        <v>0</v>
      </c>
      <c r="BG169" s="240">
        <f>IF(N169="zákl. přenesená",J169,0)</f>
        <v>0</v>
      </c>
      <c r="BH169" s="240">
        <f>IF(N169="sníž. přenesená",J169,0)</f>
        <v>0</v>
      </c>
      <c r="BI169" s="240">
        <f>IF(N169="nulová",J169,0)</f>
        <v>0</v>
      </c>
      <c r="BJ169" s="17" t="s">
        <v>83</v>
      </c>
      <c r="BK169" s="240">
        <f>ROUND(I169*H169,2)</f>
        <v>0</v>
      </c>
      <c r="BL169" s="17" t="s">
        <v>356</v>
      </c>
      <c r="BM169" s="239" t="s">
        <v>760</v>
      </c>
    </row>
    <row r="170" s="2" customFormat="1" ht="16.5" customHeight="1">
      <c r="A170" s="38"/>
      <c r="B170" s="39"/>
      <c r="C170" s="228" t="s">
        <v>567</v>
      </c>
      <c r="D170" s="228" t="s">
        <v>351</v>
      </c>
      <c r="E170" s="229" t="s">
        <v>2753</v>
      </c>
      <c r="F170" s="230" t="s">
        <v>2034</v>
      </c>
      <c r="G170" s="231" t="s">
        <v>1192</v>
      </c>
      <c r="H170" s="232">
        <v>1</v>
      </c>
      <c r="I170" s="233"/>
      <c r="J170" s="234">
        <f>ROUND(I170*H170,2)</f>
        <v>0</v>
      </c>
      <c r="K170" s="230" t="s">
        <v>1</v>
      </c>
      <c r="L170" s="44"/>
      <c r="M170" s="235" t="s">
        <v>1</v>
      </c>
      <c r="N170" s="236" t="s">
        <v>41</v>
      </c>
      <c r="O170" s="91"/>
      <c r="P170" s="237">
        <f>O170*H170</f>
        <v>0</v>
      </c>
      <c r="Q170" s="237">
        <v>0</v>
      </c>
      <c r="R170" s="237">
        <f>Q170*H170</f>
        <v>0</v>
      </c>
      <c r="S170" s="237">
        <v>0</v>
      </c>
      <c r="T170" s="238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39" t="s">
        <v>356</v>
      </c>
      <c r="AT170" s="239" t="s">
        <v>351</v>
      </c>
      <c r="AU170" s="239" t="s">
        <v>83</v>
      </c>
      <c r="AY170" s="17" t="s">
        <v>349</v>
      </c>
      <c r="BE170" s="240">
        <f>IF(N170="základní",J170,0)</f>
        <v>0</v>
      </c>
      <c r="BF170" s="240">
        <f>IF(N170="snížená",J170,0)</f>
        <v>0</v>
      </c>
      <c r="BG170" s="240">
        <f>IF(N170="zákl. přenesená",J170,0)</f>
        <v>0</v>
      </c>
      <c r="BH170" s="240">
        <f>IF(N170="sníž. přenesená",J170,0)</f>
        <v>0</v>
      </c>
      <c r="BI170" s="240">
        <f>IF(N170="nulová",J170,0)</f>
        <v>0</v>
      </c>
      <c r="BJ170" s="17" t="s">
        <v>83</v>
      </c>
      <c r="BK170" s="240">
        <f>ROUND(I170*H170,2)</f>
        <v>0</v>
      </c>
      <c r="BL170" s="17" t="s">
        <v>356</v>
      </c>
      <c r="BM170" s="239" t="s">
        <v>769</v>
      </c>
    </row>
    <row r="171" s="12" customFormat="1" ht="25.92" customHeight="1">
      <c r="A171" s="12"/>
      <c r="B171" s="212"/>
      <c r="C171" s="213"/>
      <c r="D171" s="214" t="s">
        <v>75</v>
      </c>
      <c r="E171" s="215" t="s">
        <v>2158</v>
      </c>
      <c r="F171" s="215" t="s">
        <v>2787</v>
      </c>
      <c r="G171" s="213"/>
      <c r="H171" s="213"/>
      <c r="I171" s="216"/>
      <c r="J171" s="217">
        <f>BK171</f>
        <v>0</v>
      </c>
      <c r="K171" s="213"/>
      <c r="L171" s="218"/>
      <c r="M171" s="219"/>
      <c r="N171" s="220"/>
      <c r="O171" s="220"/>
      <c r="P171" s="221">
        <f>P172</f>
        <v>0</v>
      </c>
      <c r="Q171" s="220"/>
      <c r="R171" s="221">
        <f>R172</f>
        <v>0</v>
      </c>
      <c r="S171" s="220"/>
      <c r="T171" s="222">
        <f>T172</f>
        <v>0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223" t="s">
        <v>83</v>
      </c>
      <c r="AT171" s="224" t="s">
        <v>75</v>
      </c>
      <c r="AU171" s="224" t="s">
        <v>76</v>
      </c>
      <c r="AY171" s="223" t="s">
        <v>349</v>
      </c>
      <c r="BK171" s="225">
        <f>BK172</f>
        <v>0</v>
      </c>
    </row>
    <row r="172" s="2" customFormat="1" ht="49.05" customHeight="1">
      <c r="A172" s="38"/>
      <c r="B172" s="39"/>
      <c r="C172" s="228" t="s">
        <v>572</v>
      </c>
      <c r="D172" s="228" t="s">
        <v>351</v>
      </c>
      <c r="E172" s="229" t="s">
        <v>2788</v>
      </c>
      <c r="F172" s="230" t="s">
        <v>2789</v>
      </c>
      <c r="G172" s="231" t="s">
        <v>2170</v>
      </c>
      <c r="H172" s="290"/>
      <c r="I172" s="233"/>
      <c r="J172" s="234">
        <f>ROUND(I172*H172,2)</f>
        <v>0</v>
      </c>
      <c r="K172" s="230" t="s">
        <v>1</v>
      </c>
      <c r="L172" s="44"/>
      <c r="M172" s="235" t="s">
        <v>1</v>
      </c>
      <c r="N172" s="236" t="s">
        <v>41</v>
      </c>
      <c r="O172" s="91"/>
      <c r="P172" s="237">
        <f>O172*H172</f>
        <v>0</v>
      </c>
      <c r="Q172" s="237">
        <v>0</v>
      </c>
      <c r="R172" s="237">
        <f>Q172*H172</f>
        <v>0</v>
      </c>
      <c r="S172" s="237">
        <v>0</v>
      </c>
      <c r="T172" s="238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39" t="s">
        <v>356</v>
      </c>
      <c r="AT172" s="239" t="s">
        <v>351</v>
      </c>
      <c r="AU172" s="239" t="s">
        <v>83</v>
      </c>
      <c r="AY172" s="17" t="s">
        <v>349</v>
      </c>
      <c r="BE172" s="240">
        <f>IF(N172="základní",J172,0)</f>
        <v>0</v>
      </c>
      <c r="BF172" s="240">
        <f>IF(N172="snížená",J172,0)</f>
        <v>0</v>
      </c>
      <c r="BG172" s="240">
        <f>IF(N172="zákl. přenesená",J172,0)</f>
        <v>0</v>
      </c>
      <c r="BH172" s="240">
        <f>IF(N172="sníž. přenesená",J172,0)</f>
        <v>0</v>
      </c>
      <c r="BI172" s="240">
        <f>IF(N172="nulová",J172,0)</f>
        <v>0</v>
      </c>
      <c r="BJ172" s="17" t="s">
        <v>83</v>
      </c>
      <c r="BK172" s="240">
        <f>ROUND(I172*H172,2)</f>
        <v>0</v>
      </c>
      <c r="BL172" s="17" t="s">
        <v>356</v>
      </c>
      <c r="BM172" s="239" t="s">
        <v>775</v>
      </c>
    </row>
    <row r="173" s="12" customFormat="1" ht="25.92" customHeight="1">
      <c r="A173" s="12"/>
      <c r="B173" s="212"/>
      <c r="C173" s="213"/>
      <c r="D173" s="214" t="s">
        <v>75</v>
      </c>
      <c r="E173" s="215" t="s">
        <v>2166</v>
      </c>
      <c r="F173" s="215" t="s">
        <v>2790</v>
      </c>
      <c r="G173" s="213"/>
      <c r="H173" s="213"/>
      <c r="I173" s="216"/>
      <c r="J173" s="217">
        <f>BK173</f>
        <v>0</v>
      </c>
      <c r="K173" s="213"/>
      <c r="L173" s="218"/>
      <c r="M173" s="219"/>
      <c r="N173" s="220"/>
      <c r="O173" s="220"/>
      <c r="P173" s="221">
        <f>SUM(P174:P182)</f>
        <v>0</v>
      </c>
      <c r="Q173" s="220"/>
      <c r="R173" s="221">
        <f>SUM(R174:R182)</f>
        <v>0</v>
      </c>
      <c r="S173" s="220"/>
      <c r="T173" s="222">
        <f>SUM(T174:T182)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23" t="s">
        <v>83</v>
      </c>
      <c r="AT173" s="224" t="s">
        <v>75</v>
      </c>
      <c r="AU173" s="224" t="s">
        <v>76</v>
      </c>
      <c r="AY173" s="223" t="s">
        <v>349</v>
      </c>
      <c r="BK173" s="225">
        <f>SUM(BK174:BK182)</f>
        <v>0</v>
      </c>
    </row>
    <row r="174" s="2" customFormat="1" ht="16.5" customHeight="1">
      <c r="A174" s="38"/>
      <c r="B174" s="39"/>
      <c r="C174" s="228" t="s">
        <v>576</v>
      </c>
      <c r="D174" s="228" t="s">
        <v>351</v>
      </c>
      <c r="E174" s="229" t="s">
        <v>2173</v>
      </c>
      <c r="F174" s="230" t="s">
        <v>2174</v>
      </c>
      <c r="G174" s="231" t="s">
        <v>2157</v>
      </c>
      <c r="H174" s="232">
        <v>40</v>
      </c>
      <c r="I174" s="233"/>
      <c r="J174" s="234">
        <f>ROUND(I174*H174,2)</f>
        <v>0</v>
      </c>
      <c r="K174" s="230" t="s">
        <v>1</v>
      </c>
      <c r="L174" s="44"/>
      <c r="M174" s="235" t="s">
        <v>1</v>
      </c>
      <c r="N174" s="236" t="s">
        <v>41</v>
      </c>
      <c r="O174" s="91"/>
      <c r="P174" s="237">
        <f>O174*H174</f>
        <v>0</v>
      </c>
      <c r="Q174" s="237">
        <v>0</v>
      </c>
      <c r="R174" s="237">
        <f>Q174*H174</f>
        <v>0</v>
      </c>
      <c r="S174" s="237">
        <v>0</v>
      </c>
      <c r="T174" s="238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239" t="s">
        <v>356</v>
      </c>
      <c r="AT174" s="239" t="s">
        <v>351</v>
      </c>
      <c r="AU174" s="239" t="s">
        <v>83</v>
      </c>
      <c r="AY174" s="17" t="s">
        <v>349</v>
      </c>
      <c r="BE174" s="240">
        <f>IF(N174="základní",J174,0)</f>
        <v>0</v>
      </c>
      <c r="BF174" s="240">
        <f>IF(N174="snížená",J174,0)</f>
        <v>0</v>
      </c>
      <c r="BG174" s="240">
        <f>IF(N174="zákl. přenesená",J174,0)</f>
        <v>0</v>
      </c>
      <c r="BH174" s="240">
        <f>IF(N174="sníž. přenesená",J174,0)</f>
        <v>0</v>
      </c>
      <c r="BI174" s="240">
        <f>IF(N174="nulová",J174,0)</f>
        <v>0</v>
      </c>
      <c r="BJ174" s="17" t="s">
        <v>83</v>
      </c>
      <c r="BK174" s="240">
        <f>ROUND(I174*H174,2)</f>
        <v>0</v>
      </c>
      <c r="BL174" s="17" t="s">
        <v>356</v>
      </c>
      <c r="BM174" s="239" t="s">
        <v>784</v>
      </c>
    </row>
    <row r="175" s="2" customFormat="1" ht="16.5" customHeight="1">
      <c r="A175" s="38"/>
      <c r="B175" s="39"/>
      <c r="C175" s="228" t="s">
        <v>584</v>
      </c>
      <c r="D175" s="228" t="s">
        <v>351</v>
      </c>
      <c r="E175" s="229" t="s">
        <v>2175</v>
      </c>
      <c r="F175" s="230" t="s">
        <v>2176</v>
      </c>
      <c r="G175" s="231" t="s">
        <v>2157</v>
      </c>
      <c r="H175" s="232">
        <v>5</v>
      </c>
      <c r="I175" s="233"/>
      <c r="J175" s="234">
        <f>ROUND(I175*H175,2)</f>
        <v>0</v>
      </c>
      <c r="K175" s="230" t="s">
        <v>1</v>
      </c>
      <c r="L175" s="44"/>
      <c r="M175" s="235" t="s">
        <v>1</v>
      </c>
      <c r="N175" s="236" t="s">
        <v>41</v>
      </c>
      <c r="O175" s="91"/>
      <c r="P175" s="237">
        <f>O175*H175</f>
        <v>0</v>
      </c>
      <c r="Q175" s="237">
        <v>0</v>
      </c>
      <c r="R175" s="237">
        <f>Q175*H175</f>
        <v>0</v>
      </c>
      <c r="S175" s="237">
        <v>0</v>
      </c>
      <c r="T175" s="238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39" t="s">
        <v>356</v>
      </c>
      <c r="AT175" s="239" t="s">
        <v>351</v>
      </c>
      <c r="AU175" s="239" t="s">
        <v>83</v>
      </c>
      <c r="AY175" s="17" t="s">
        <v>349</v>
      </c>
      <c r="BE175" s="240">
        <f>IF(N175="základní",J175,0)</f>
        <v>0</v>
      </c>
      <c r="BF175" s="240">
        <f>IF(N175="snížená",J175,0)</f>
        <v>0</v>
      </c>
      <c r="BG175" s="240">
        <f>IF(N175="zákl. přenesená",J175,0)</f>
        <v>0</v>
      </c>
      <c r="BH175" s="240">
        <f>IF(N175="sníž. přenesená",J175,0)</f>
        <v>0</v>
      </c>
      <c r="BI175" s="240">
        <f>IF(N175="nulová",J175,0)</f>
        <v>0</v>
      </c>
      <c r="BJ175" s="17" t="s">
        <v>83</v>
      </c>
      <c r="BK175" s="240">
        <f>ROUND(I175*H175,2)</f>
        <v>0</v>
      </c>
      <c r="BL175" s="17" t="s">
        <v>356</v>
      </c>
      <c r="BM175" s="239" t="s">
        <v>795</v>
      </c>
    </row>
    <row r="176" s="2" customFormat="1" ht="16.5" customHeight="1">
      <c r="A176" s="38"/>
      <c r="B176" s="39"/>
      <c r="C176" s="228" t="s">
        <v>588</v>
      </c>
      <c r="D176" s="228" t="s">
        <v>351</v>
      </c>
      <c r="E176" s="229" t="s">
        <v>2177</v>
      </c>
      <c r="F176" s="230" t="s">
        <v>2178</v>
      </c>
      <c r="G176" s="231" t="s">
        <v>2157</v>
      </c>
      <c r="H176" s="232">
        <v>10</v>
      </c>
      <c r="I176" s="233"/>
      <c r="J176" s="234">
        <f>ROUND(I176*H176,2)</f>
        <v>0</v>
      </c>
      <c r="K176" s="230" t="s">
        <v>1</v>
      </c>
      <c r="L176" s="44"/>
      <c r="M176" s="235" t="s">
        <v>1</v>
      </c>
      <c r="N176" s="236" t="s">
        <v>41</v>
      </c>
      <c r="O176" s="91"/>
      <c r="P176" s="237">
        <f>O176*H176</f>
        <v>0</v>
      </c>
      <c r="Q176" s="237">
        <v>0</v>
      </c>
      <c r="R176" s="237">
        <f>Q176*H176</f>
        <v>0</v>
      </c>
      <c r="S176" s="237">
        <v>0</v>
      </c>
      <c r="T176" s="238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39" t="s">
        <v>356</v>
      </c>
      <c r="AT176" s="239" t="s">
        <v>351</v>
      </c>
      <c r="AU176" s="239" t="s">
        <v>83</v>
      </c>
      <c r="AY176" s="17" t="s">
        <v>349</v>
      </c>
      <c r="BE176" s="240">
        <f>IF(N176="základní",J176,0)</f>
        <v>0</v>
      </c>
      <c r="BF176" s="240">
        <f>IF(N176="snížená",J176,0)</f>
        <v>0</v>
      </c>
      <c r="BG176" s="240">
        <f>IF(N176="zákl. přenesená",J176,0)</f>
        <v>0</v>
      </c>
      <c r="BH176" s="240">
        <f>IF(N176="sníž. přenesená",J176,0)</f>
        <v>0</v>
      </c>
      <c r="BI176" s="240">
        <f>IF(N176="nulová",J176,0)</f>
        <v>0</v>
      </c>
      <c r="BJ176" s="17" t="s">
        <v>83</v>
      </c>
      <c r="BK176" s="240">
        <f>ROUND(I176*H176,2)</f>
        <v>0</v>
      </c>
      <c r="BL176" s="17" t="s">
        <v>356</v>
      </c>
      <c r="BM176" s="239" t="s">
        <v>824</v>
      </c>
    </row>
    <row r="177" s="2" customFormat="1" ht="16.5" customHeight="1">
      <c r="A177" s="38"/>
      <c r="B177" s="39"/>
      <c r="C177" s="228" t="s">
        <v>592</v>
      </c>
      <c r="D177" s="228" t="s">
        <v>351</v>
      </c>
      <c r="E177" s="229" t="s">
        <v>2791</v>
      </c>
      <c r="F177" s="230" t="s">
        <v>2792</v>
      </c>
      <c r="G177" s="231" t="s">
        <v>2157</v>
      </c>
      <c r="H177" s="232">
        <v>15</v>
      </c>
      <c r="I177" s="233"/>
      <c r="J177" s="234">
        <f>ROUND(I177*H177,2)</f>
        <v>0</v>
      </c>
      <c r="K177" s="230" t="s">
        <v>1</v>
      </c>
      <c r="L177" s="44"/>
      <c r="M177" s="235" t="s">
        <v>1</v>
      </c>
      <c r="N177" s="236" t="s">
        <v>41</v>
      </c>
      <c r="O177" s="91"/>
      <c r="P177" s="237">
        <f>O177*H177</f>
        <v>0</v>
      </c>
      <c r="Q177" s="237">
        <v>0</v>
      </c>
      <c r="R177" s="237">
        <f>Q177*H177</f>
        <v>0</v>
      </c>
      <c r="S177" s="237">
        <v>0</v>
      </c>
      <c r="T177" s="238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39" t="s">
        <v>356</v>
      </c>
      <c r="AT177" s="239" t="s">
        <v>351</v>
      </c>
      <c r="AU177" s="239" t="s">
        <v>83</v>
      </c>
      <c r="AY177" s="17" t="s">
        <v>349</v>
      </c>
      <c r="BE177" s="240">
        <f>IF(N177="základní",J177,0)</f>
        <v>0</v>
      </c>
      <c r="BF177" s="240">
        <f>IF(N177="snížená",J177,0)</f>
        <v>0</v>
      </c>
      <c r="BG177" s="240">
        <f>IF(N177="zákl. přenesená",J177,0)</f>
        <v>0</v>
      </c>
      <c r="BH177" s="240">
        <f>IF(N177="sníž. přenesená",J177,0)</f>
        <v>0</v>
      </c>
      <c r="BI177" s="240">
        <f>IF(N177="nulová",J177,0)</f>
        <v>0</v>
      </c>
      <c r="BJ177" s="17" t="s">
        <v>83</v>
      </c>
      <c r="BK177" s="240">
        <f>ROUND(I177*H177,2)</f>
        <v>0</v>
      </c>
      <c r="BL177" s="17" t="s">
        <v>356</v>
      </c>
      <c r="BM177" s="239" t="s">
        <v>834</v>
      </c>
    </row>
    <row r="178" s="2" customFormat="1" ht="16.5" customHeight="1">
      <c r="A178" s="38"/>
      <c r="B178" s="39"/>
      <c r="C178" s="228" t="s">
        <v>596</v>
      </c>
      <c r="D178" s="228" t="s">
        <v>351</v>
      </c>
      <c r="E178" s="229" t="s">
        <v>2793</v>
      </c>
      <c r="F178" s="230" t="s">
        <v>2192</v>
      </c>
      <c r="G178" s="231" t="s">
        <v>1978</v>
      </c>
      <c r="H178" s="232">
        <v>1</v>
      </c>
      <c r="I178" s="233"/>
      <c r="J178" s="234">
        <f>ROUND(I178*H178,2)</f>
        <v>0</v>
      </c>
      <c r="K178" s="230" t="s">
        <v>1</v>
      </c>
      <c r="L178" s="44"/>
      <c r="M178" s="235" t="s">
        <v>1</v>
      </c>
      <c r="N178" s="236" t="s">
        <v>41</v>
      </c>
      <c r="O178" s="91"/>
      <c r="P178" s="237">
        <f>O178*H178</f>
        <v>0</v>
      </c>
      <c r="Q178" s="237">
        <v>0</v>
      </c>
      <c r="R178" s="237">
        <f>Q178*H178</f>
        <v>0</v>
      </c>
      <c r="S178" s="237">
        <v>0</v>
      </c>
      <c r="T178" s="238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39" t="s">
        <v>356</v>
      </c>
      <c r="AT178" s="239" t="s">
        <v>351</v>
      </c>
      <c r="AU178" s="239" t="s">
        <v>83</v>
      </c>
      <c r="AY178" s="17" t="s">
        <v>349</v>
      </c>
      <c r="BE178" s="240">
        <f>IF(N178="základní",J178,0)</f>
        <v>0</v>
      </c>
      <c r="BF178" s="240">
        <f>IF(N178="snížená",J178,0)</f>
        <v>0</v>
      </c>
      <c r="BG178" s="240">
        <f>IF(N178="zákl. přenesená",J178,0)</f>
        <v>0</v>
      </c>
      <c r="BH178" s="240">
        <f>IF(N178="sníž. přenesená",J178,0)</f>
        <v>0</v>
      </c>
      <c r="BI178" s="240">
        <f>IF(N178="nulová",J178,0)</f>
        <v>0</v>
      </c>
      <c r="BJ178" s="17" t="s">
        <v>83</v>
      </c>
      <c r="BK178" s="240">
        <f>ROUND(I178*H178,2)</f>
        <v>0</v>
      </c>
      <c r="BL178" s="17" t="s">
        <v>356</v>
      </c>
      <c r="BM178" s="239" t="s">
        <v>844</v>
      </c>
    </row>
    <row r="179" s="2" customFormat="1" ht="16.5" customHeight="1">
      <c r="A179" s="38"/>
      <c r="B179" s="39"/>
      <c r="C179" s="228" t="s">
        <v>600</v>
      </c>
      <c r="D179" s="228" t="s">
        <v>351</v>
      </c>
      <c r="E179" s="229" t="s">
        <v>2193</v>
      </c>
      <c r="F179" s="230" t="s">
        <v>2194</v>
      </c>
      <c r="G179" s="231" t="s">
        <v>2157</v>
      </c>
      <c r="H179" s="232">
        <v>4</v>
      </c>
      <c r="I179" s="233"/>
      <c r="J179" s="234">
        <f>ROUND(I179*H179,2)</f>
        <v>0</v>
      </c>
      <c r="K179" s="230" t="s">
        <v>1</v>
      </c>
      <c r="L179" s="44"/>
      <c r="M179" s="235" t="s">
        <v>1</v>
      </c>
      <c r="N179" s="236" t="s">
        <v>41</v>
      </c>
      <c r="O179" s="91"/>
      <c r="P179" s="237">
        <f>O179*H179</f>
        <v>0</v>
      </c>
      <c r="Q179" s="237">
        <v>0</v>
      </c>
      <c r="R179" s="237">
        <f>Q179*H179</f>
        <v>0</v>
      </c>
      <c r="S179" s="237">
        <v>0</v>
      </c>
      <c r="T179" s="238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39" t="s">
        <v>356</v>
      </c>
      <c r="AT179" s="239" t="s">
        <v>351</v>
      </c>
      <c r="AU179" s="239" t="s">
        <v>83</v>
      </c>
      <c r="AY179" s="17" t="s">
        <v>349</v>
      </c>
      <c r="BE179" s="240">
        <f>IF(N179="základní",J179,0)</f>
        <v>0</v>
      </c>
      <c r="BF179" s="240">
        <f>IF(N179="snížená",J179,0)</f>
        <v>0</v>
      </c>
      <c r="BG179" s="240">
        <f>IF(N179="zákl. přenesená",J179,0)</f>
        <v>0</v>
      </c>
      <c r="BH179" s="240">
        <f>IF(N179="sníž. přenesená",J179,0)</f>
        <v>0</v>
      </c>
      <c r="BI179" s="240">
        <f>IF(N179="nulová",J179,0)</f>
        <v>0</v>
      </c>
      <c r="BJ179" s="17" t="s">
        <v>83</v>
      </c>
      <c r="BK179" s="240">
        <f>ROUND(I179*H179,2)</f>
        <v>0</v>
      </c>
      <c r="BL179" s="17" t="s">
        <v>356</v>
      </c>
      <c r="BM179" s="239" t="s">
        <v>854</v>
      </c>
    </row>
    <row r="180" s="2" customFormat="1" ht="16.5" customHeight="1">
      <c r="A180" s="38"/>
      <c r="B180" s="39"/>
      <c r="C180" s="228" t="s">
        <v>604</v>
      </c>
      <c r="D180" s="228" t="s">
        <v>351</v>
      </c>
      <c r="E180" s="229" t="s">
        <v>2197</v>
      </c>
      <c r="F180" s="230" t="s">
        <v>2198</v>
      </c>
      <c r="G180" s="231" t="s">
        <v>2157</v>
      </c>
      <c r="H180" s="232">
        <v>15</v>
      </c>
      <c r="I180" s="233"/>
      <c r="J180" s="234">
        <f>ROUND(I180*H180,2)</f>
        <v>0</v>
      </c>
      <c r="K180" s="230" t="s">
        <v>1</v>
      </c>
      <c r="L180" s="44"/>
      <c r="M180" s="235" t="s">
        <v>1</v>
      </c>
      <c r="N180" s="236" t="s">
        <v>41</v>
      </c>
      <c r="O180" s="91"/>
      <c r="P180" s="237">
        <f>O180*H180</f>
        <v>0</v>
      </c>
      <c r="Q180" s="237">
        <v>0</v>
      </c>
      <c r="R180" s="237">
        <f>Q180*H180</f>
        <v>0</v>
      </c>
      <c r="S180" s="237">
        <v>0</v>
      </c>
      <c r="T180" s="238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39" t="s">
        <v>356</v>
      </c>
      <c r="AT180" s="239" t="s">
        <v>351</v>
      </c>
      <c r="AU180" s="239" t="s">
        <v>83</v>
      </c>
      <c r="AY180" s="17" t="s">
        <v>349</v>
      </c>
      <c r="BE180" s="240">
        <f>IF(N180="základní",J180,0)</f>
        <v>0</v>
      </c>
      <c r="BF180" s="240">
        <f>IF(N180="snížená",J180,0)</f>
        <v>0</v>
      </c>
      <c r="BG180" s="240">
        <f>IF(N180="zákl. přenesená",J180,0)</f>
        <v>0</v>
      </c>
      <c r="BH180" s="240">
        <f>IF(N180="sníž. přenesená",J180,0)</f>
        <v>0</v>
      </c>
      <c r="BI180" s="240">
        <f>IF(N180="nulová",J180,0)</f>
        <v>0</v>
      </c>
      <c r="BJ180" s="17" t="s">
        <v>83</v>
      </c>
      <c r="BK180" s="240">
        <f>ROUND(I180*H180,2)</f>
        <v>0</v>
      </c>
      <c r="BL180" s="17" t="s">
        <v>356</v>
      </c>
      <c r="BM180" s="239" t="s">
        <v>865</v>
      </c>
    </row>
    <row r="181" s="2" customFormat="1" ht="16.5" customHeight="1">
      <c r="A181" s="38"/>
      <c r="B181" s="39"/>
      <c r="C181" s="228" t="s">
        <v>608</v>
      </c>
      <c r="D181" s="228" t="s">
        <v>351</v>
      </c>
      <c r="E181" s="229" t="s">
        <v>2199</v>
      </c>
      <c r="F181" s="230" t="s">
        <v>2200</v>
      </c>
      <c r="G181" s="231" t="s">
        <v>2157</v>
      </c>
      <c r="H181" s="232">
        <v>40</v>
      </c>
      <c r="I181" s="233"/>
      <c r="J181" s="234">
        <f>ROUND(I181*H181,2)</f>
        <v>0</v>
      </c>
      <c r="K181" s="230" t="s">
        <v>1</v>
      </c>
      <c r="L181" s="44"/>
      <c r="M181" s="235" t="s">
        <v>1</v>
      </c>
      <c r="N181" s="236" t="s">
        <v>41</v>
      </c>
      <c r="O181" s="91"/>
      <c r="P181" s="237">
        <f>O181*H181</f>
        <v>0</v>
      </c>
      <c r="Q181" s="237">
        <v>0</v>
      </c>
      <c r="R181" s="237">
        <f>Q181*H181</f>
        <v>0</v>
      </c>
      <c r="S181" s="237">
        <v>0</v>
      </c>
      <c r="T181" s="238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39" t="s">
        <v>356</v>
      </c>
      <c r="AT181" s="239" t="s">
        <v>351</v>
      </c>
      <c r="AU181" s="239" t="s">
        <v>83</v>
      </c>
      <c r="AY181" s="17" t="s">
        <v>349</v>
      </c>
      <c r="BE181" s="240">
        <f>IF(N181="základní",J181,0)</f>
        <v>0</v>
      </c>
      <c r="BF181" s="240">
        <f>IF(N181="snížená",J181,0)</f>
        <v>0</v>
      </c>
      <c r="BG181" s="240">
        <f>IF(N181="zákl. přenesená",J181,0)</f>
        <v>0</v>
      </c>
      <c r="BH181" s="240">
        <f>IF(N181="sníž. přenesená",J181,0)</f>
        <v>0</v>
      </c>
      <c r="BI181" s="240">
        <f>IF(N181="nulová",J181,0)</f>
        <v>0</v>
      </c>
      <c r="BJ181" s="17" t="s">
        <v>83</v>
      </c>
      <c r="BK181" s="240">
        <f>ROUND(I181*H181,2)</f>
        <v>0</v>
      </c>
      <c r="BL181" s="17" t="s">
        <v>356</v>
      </c>
      <c r="BM181" s="239" t="s">
        <v>874</v>
      </c>
    </row>
    <row r="182" s="2" customFormat="1" ht="24.15" customHeight="1">
      <c r="A182" s="38"/>
      <c r="B182" s="39"/>
      <c r="C182" s="228" t="s">
        <v>615</v>
      </c>
      <c r="D182" s="228" t="s">
        <v>351</v>
      </c>
      <c r="E182" s="229" t="s">
        <v>2201</v>
      </c>
      <c r="F182" s="230" t="s">
        <v>2202</v>
      </c>
      <c r="G182" s="231" t="s">
        <v>2157</v>
      </c>
      <c r="H182" s="232">
        <v>60</v>
      </c>
      <c r="I182" s="233"/>
      <c r="J182" s="234">
        <f>ROUND(I182*H182,2)</f>
        <v>0</v>
      </c>
      <c r="K182" s="230" t="s">
        <v>1</v>
      </c>
      <c r="L182" s="44"/>
      <c r="M182" s="285" t="s">
        <v>1</v>
      </c>
      <c r="N182" s="286" t="s">
        <v>41</v>
      </c>
      <c r="O182" s="287"/>
      <c r="P182" s="288">
        <f>O182*H182</f>
        <v>0</v>
      </c>
      <c r="Q182" s="288">
        <v>0</v>
      </c>
      <c r="R182" s="288">
        <f>Q182*H182</f>
        <v>0</v>
      </c>
      <c r="S182" s="288">
        <v>0</v>
      </c>
      <c r="T182" s="289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39" t="s">
        <v>356</v>
      </c>
      <c r="AT182" s="239" t="s">
        <v>351</v>
      </c>
      <c r="AU182" s="239" t="s">
        <v>83</v>
      </c>
      <c r="AY182" s="17" t="s">
        <v>349</v>
      </c>
      <c r="BE182" s="240">
        <f>IF(N182="základní",J182,0)</f>
        <v>0</v>
      </c>
      <c r="BF182" s="240">
        <f>IF(N182="snížená",J182,0)</f>
        <v>0</v>
      </c>
      <c r="BG182" s="240">
        <f>IF(N182="zákl. přenesená",J182,0)</f>
        <v>0</v>
      </c>
      <c r="BH182" s="240">
        <f>IF(N182="sníž. přenesená",J182,0)</f>
        <v>0</v>
      </c>
      <c r="BI182" s="240">
        <f>IF(N182="nulová",J182,0)</f>
        <v>0</v>
      </c>
      <c r="BJ182" s="17" t="s">
        <v>83</v>
      </c>
      <c r="BK182" s="240">
        <f>ROUND(I182*H182,2)</f>
        <v>0</v>
      </c>
      <c r="BL182" s="17" t="s">
        <v>356</v>
      </c>
      <c r="BM182" s="239" t="s">
        <v>884</v>
      </c>
    </row>
    <row r="183" s="2" customFormat="1" ht="6.96" customHeight="1">
      <c r="A183" s="38"/>
      <c r="B183" s="66"/>
      <c r="C183" s="67"/>
      <c r="D183" s="67"/>
      <c r="E183" s="67"/>
      <c r="F183" s="67"/>
      <c r="G183" s="67"/>
      <c r="H183" s="67"/>
      <c r="I183" s="67"/>
      <c r="J183" s="67"/>
      <c r="K183" s="67"/>
      <c r="L183" s="44"/>
      <c r="M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</row>
  </sheetData>
  <sheetProtection sheet="1" autoFilter="0" formatColumns="0" formatRows="0" objects="1" scenarios="1" spinCount="100000" saltValue="ZdKUKoRLZjcdgZ2gL2nv3T0dtoETbYYXyGdR4JKwstvVQhtU50AgGiRDJ0SeruW5WwNldB6YQuoDwoCd19w2wA==" hashValue="Z+qpR9kR2vWlMS7LXagFCnEJNKOueMFxpwCiOKSL8NbRjgFIBXmrXCjn1HMIYochU9xtNT62SZAhqpMluryx0w==" algorithmName="SHA-512" password="BF44"/>
  <autoFilter ref="C123:K182"/>
  <mergeCells count="9">
    <mergeCell ref="E7:H7"/>
    <mergeCell ref="E9:H9"/>
    <mergeCell ref="E18:H18"/>
    <mergeCell ref="E27:H27"/>
    <mergeCell ref="E85:H85"/>
    <mergeCell ref="E87:H87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108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0"/>
      <c r="AT3" s="17" t="s">
        <v>85</v>
      </c>
    </row>
    <row r="4" s="1" customFormat="1" ht="24.96" customHeight="1">
      <c r="B4" s="20"/>
      <c r="D4" s="149" t="s">
        <v>119</v>
      </c>
      <c r="L4" s="20"/>
      <c r="M4" s="150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51" t="s">
        <v>16</v>
      </c>
      <c r="L6" s="20"/>
    </row>
    <row r="7" s="1" customFormat="1" ht="16.5" customHeight="1">
      <c r="B7" s="20"/>
      <c r="E7" s="152" t="str">
        <f>'Rekapitulace stavby'!K6</f>
        <v>Budova zázemí fotbalového hřiště FK Bospor Bohumín</v>
      </c>
      <c r="F7" s="151"/>
      <c r="G7" s="151"/>
      <c r="H7" s="151"/>
      <c r="L7" s="20"/>
    </row>
    <row r="8" s="2" customFormat="1" ht="12" customHeight="1">
      <c r="A8" s="38"/>
      <c r="B8" s="44"/>
      <c r="C8" s="38"/>
      <c r="D8" s="151" t="s">
        <v>132</v>
      </c>
      <c r="E8" s="38"/>
      <c r="F8" s="38"/>
      <c r="G8" s="38"/>
      <c r="H8" s="38"/>
      <c r="I8" s="38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53" t="s">
        <v>2794</v>
      </c>
      <c r="F9" s="38"/>
      <c r="G9" s="38"/>
      <c r="H9" s="38"/>
      <c r="I9" s="38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38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1" t="s">
        <v>18</v>
      </c>
      <c r="E11" s="38"/>
      <c r="F11" s="141" t="s">
        <v>1</v>
      </c>
      <c r="G11" s="38"/>
      <c r="H11" s="38"/>
      <c r="I11" s="151" t="s">
        <v>19</v>
      </c>
      <c r="J11" s="141" t="s">
        <v>1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1" t="s">
        <v>20</v>
      </c>
      <c r="E12" s="38"/>
      <c r="F12" s="141" t="s">
        <v>2795</v>
      </c>
      <c r="G12" s="38"/>
      <c r="H12" s="38"/>
      <c r="I12" s="151" t="s">
        <v>22</v>
      </c>
      <c r="J12" s="154" t="str">
        <f>'Rekapitulace stavby'!AN8</f>
        <v>27. 11. 2025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0.8" customHeight="1">
      <c r="A13" s="38"/>
      <c r="B13" s="44"/>
      <c r="C13" s="38"/>
      <c r="D13" s="38"/>
      <c r="E13" s="38"/>
      <c r="F13" s="38"/>
      <c r="G13" s="38"/>
      <c r="H13" s="38"/>
      <c r="I13" s="38"/>
      <c r="J13" s="38"/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1" t="s">
        <v>24</v>
      </c>
      <c r="E14" s="38"/>
      <c r="F14" s="38"/>
      <c r="G14" s="38"/>
      <c r="H14" s="38"/>
      <c r="I14" s="151" t="s">
        <v>25</v>
      </c>
      <c r="J14" s="141" t="s">
        <v>1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">
        <v>2796</v>
      </c>
      <c r="F15" s="38"/>
      <c r="G15" s="38"/>
      <c r="H15" s="38"/>
      <c r="I15" s="151" t="s">
        <v>27</v>
      </c>
      <c r="J15" s="141" t="s">
        <v>1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38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1" t="s">
        <v>28</v>
      </c>
      <c r="E17" s="38"/>
      <c r="F17" s="38"/>
      <c r="G17" s="38"/>
      <c r="H17" s="38"/>
      <c r="I17" s="151" t="s">
        <v>25</v>
      </c>
      <c r="J17" s="33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3" t="str">
        <f>'Rekapitulace stavby'!E14</f>
        <v>Vyplň údaj</v>
      </c>
      <c r="F18" s="141"/>
      <c r="G18" s="141"/>
      <c r="H18" s="141"/>
      <c r="I18" s="151" t="s">
        <v>27</v>
      </c>
      <c r="J18" s="33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38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1" t="s">
        <v>30</v>
      </c>
      <c r="E20" s="38"/>
      <c r="F20" s="38"/>
      <c r="G20" s="38"/>
      <c r="H20" s="38"/>
      <c r="I20" s="151" t="s">
        <v>25</v>
      </c>
      <c r="J20" s="141" t="s">
        <v>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">
        <v>2796</v>
      </c>
      <c r="F21" s="38"/>
      <c r="G21" s="38"/>
      <c r="H21" s="38"/>
      <c r="I21" s="151" t="s">
        <v>27</v>
      </c>
      <c r="J21" s="141" t="s">
        <v>1</v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38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1" t="s">
        <v>33</v>
      </c>
      <c r="E23" s="38"/>
      <c r="F23" s="38"/>
      <c r="G23" s="38"/>
      <c r="H23" s="38"/>
      <c r="I23" s="151" t="s">
        <v>25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">
        <v>2797</v>
      </c>
      <c r="F24" s="38"/>
      <c r="G24" s="38"/>
      <c r="H24" s="38"/>
      <c r="I24" s="151" t="s">
        <v>27</v>
      </c>
      <c r="J24" s="141" t="s">
        <v>1</v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38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1" t="s">
        <v>35</v>
      </c>
      <c r="E26" s="38"/>
      <c r="F26" s="38"/>
      <c r="G26" s="38"/>
      <c r="H26" s="38"/>
      <c r="I26" s="38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38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0"/>
      <c r="E29" s="160"/>
      <c r="F29" s="160"/>
      <c r="G29" s="160"/>
      <c r="H29" s="160"/>
      <c r="I29" s="160"/>
      <c r="J29" s="160"/>
      <c r="K29" s="160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1" t="s">
        <v>36</v>
      </c>
      <c r="E30" s="38"/>
      <c r="F30" s="38"/>
      <c r="G30" s="38"/>
      <c r="H30" s="38"/>
      <c r="I30" s="38"/>
      <c r="J30" s="162">
        <f>ROUND(J130,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0"/>
      <c r="E31" s="160"/>
      <c r="F31" s="160"/>
      <c r="G31" s="160"/>
      <c r="H31" s="160"/>
      <c r="I31" s="160"/>
      <c r="J31" s="160"/>
      <c r="K31" s="160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63" t="s">
        <v>38</v>
      </c>
      <c r="G32" s="38"/>
      <c r="H32" s="38"/>
      <c r="I32" s="163" t="s">
        <v>37</v>
      </c>
      <c r="J32" s="163" t="s">
        <v>39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64" t="s">
        <v>40</v>
      </c>
      <c r="E33" s="151" t="s">
        <v>41</v>
      </c>
      <c r="F33" s="165">
        <f>ROUND((SUM(BE130:BE210)),  2)</f>
        <v>0</v>
      </c>
      <c r="G33" s="38"/>
      <c r="H33" s="38"/>
      <c r="I33" s="166">
        <v>0.20999999999999999</v>
      </c>
      <c r="J33" s="165">
        <f>ROUND(((SUM(BE130:BE210))*I33),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1" t="s">
        <v>42</v>
      </c>
      <c r="F34" s="165">
        <f>ROUND((SUM(BF130:BF210)),  2)</f>
        <v>0</v>
      </c>
      <c r="G34" s="38"/>
      <c r="H34" s="38"/>
      <c r="I34" s="166">
        <v>0.12</v>
      </c>
      <c r="J34" s="165">
        <f>ROUND(((SUM(BF130:BF210))*I34),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1" t="s">
        <v>43</v>
      </c>
      <c r="F35" s="165">
        <f>ROUND((SUM(BG130:BG210)),  2)</f>
        <v>0</v>
      </c>
      <c r="G35" s="38"/>
      <c r="H35" s="38"/>
      <c r="I35" s="166">
        <v>0.20999999999999999</v>
      </c>
      <c r="J35" s="165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1" t="s">
        <v>44</v>
      </c>
      <c r="F36" s="165">
        <f>ROUND((SUM(BH130:BH210)),  2)</f>
        <v>0</v>
      </c>
      <c r="G36" s="38"/>
      <c r="H36" s="38"/>
      <c r="I36" s="166">
        <v>0.12</v>
      </c>
      <c r="J36" s="165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1" t="s">
        <v>45</v>
      </c>
      <c r="F37" s="165">
        <f>ROUND((SUM(BI130:BI210)),  2)</f>
        <v>0</v>
      </c>
      <c r="G37" s="38"/>
      <c r="H37" s="38"/>
      <c r="I37" s="166">
        <v>0</v>
      </c>
      <c r="J37" s="165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38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67"/>
      <c r="D39" s="168" t="s">
        <v>46</v>
      </c>
      <c r="E39" s="169"/>
      <c r="F39" s="169"/>
      <c r="G39" s="170" t="s">
        <v>47</v>
      </c>
      <c r="H39" s="171" t="s">
        <v>48</v>
      </c>
      <c r="I39" s="169"/>
      <c r="J39" s="172">
        <f>SUM(J30:J37)</f>
        <v>0</v>
      </c>
      <c r="K39" s="173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20"/>
      <c r="L41" s="20"/>
    </row>
    <row r="42" s="1" customFormat="1" ht="14.4" customHeight="1">
      <c r="B42" s="20"/>
      <c r="L42" s="20"/>
    </row>
    <row r="43" s="1" customFormat="1" ht="14.4" customHeight="1">
      <c r="B43" s="20"/>
      <c r="L43" s="20"/>
    </row>
    <row r="44" s="1" customFormat="1" ht="14.4" customHeight="1">
      <c r="B44" s="20"/>
      <c r="L44" s="20"/>
    </row>
    <row r="45" s="1" customFormat="1" ht="14.4" customHeight="1">
      <c r="B45" s="20"/>
      <c r="L45" s="20"/>
    </row>
    <row r="46" s="1" customFormat="1" ht="14.4" customHeight="1">
      <c r="B46" s="20"/>
      <c r="L46" s="20"/>
    </row>
    <row r="47" s="1" customFormat="1" ht="14.4" customHeight="1">
      <c r="B47" s="20"/>
      <c r="L47" s="20"/>
    </row>
    <row r="48" s="1" customFormat="1" ht="14.4" customHeight="1">
      <c r="B48" s="20"/>
      <c r="L48" s="20"/>
    </row>
    <row r="49" s="1" customFormat="1" ht="14.4" customHeight="1">
      <c r="B49" s="20"/>
      <c r="L49" s="20"/>
    </row>
    <row r="50" s="2" customFormat="1" ht="14.4" customHeight="1">
      <c r="B50" s="63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3"/>
    </row>
    <row r="51">
      <c r="B51" s="20"/>
      <c r="L51" s="20"/>
    </row>
    <row r="52">
      <c r="B52" s="20"/>
      <c r="L52" s="20"/>
    </row>
    <row r="53">
      <c r="B53" s="20"/>
      <c r="L53" s="20"/>
    </row>
    <row r="54">
      <c r="B54" s="20"/>
      <c r="L54" s="20"/>
    </row>
    <row r="55">
      <c r="B55" s="20"/>
      <c r="L55" s="20"/>
    </row>
    <row r="56">
      <c r="B56" s="20"/>
      <c r="L56" s="20"/>
    </row>
    <row r="57">
      <c r="B57" s="20"/>
      <c r="L57" s="20"/>
    </row>
    <row r="58">
      <c r="B58" s="20"/>
      <c r="L58" s="20"/>
    </row>
    <row r="59">
      <c r="B59" s="20"/>
      <c r="L59" s="20"/>
    </row>
    <row r="60">
      <c r="B60" s="20"/>
      <c r="L60" s="20"/>
    </row>
    <row r="61" s="2" customFormat="1">
      <c r="A61" s="38"/>
      <c r="B61" s="44"/>
      <c r="C61" s="38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0"/>
      <c r="L62" s="20"/>
    </row>
    <row r="63">
      <c r="B63" s="20"/>
      <c r="L63" s="20"/>
    </row>
    <row r="64">
      <c r="B64" s="20"/>
      <c r="L64" s="20"/>
    </row>
    <row r="65" s="2" customFormat="1">
      <c r="A65" s="38"/>
      <c r="B65" s="44"/>
      <c r="C65" s="38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0"/>
      <c r="L66" s="20"/>
    </row>
    <row r="67">
      <c r="B67" s="20"/>
      <c r="L67" s="20"/>
    </row>
    <row r="68">
      <c r="B68" s="20"/>
      <c r="L68" s="20"/>
    </row>
    <row r="69">
      <c r="B69" s="20"/>
      <c r="L69" s="20"/>
    </row>
    <row r="70">
      <c r="B70" s="20"/>
      <c r="L70" s="20"/>
    </row>
    <row r="71">
      <c r="B71" s="20"/>
      <c r="L71" s="20"/>
    </row>
    <row r="72">
      <c r="B72" s="20"/>
      <c r="L72" s="20"/>
    </row>
    <row r="73">
      <c r="B73" s="20"/>
      <c r="L73" s="20"/>
    </row>
    <row r="74">
      <c r="B74" s="20"/>
      <c r="L74" s="20"/>
    </row>
    <row r="75">
      <c r="B75" s="20"/>
      <c r="L75" s="20"/>
    </row>
    <row r="76" s="2" customFormat="1">
      <c r="A76" s="38"/>
      <c r="B76" s="44"/>
      <c r="C76" s="38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304</v>
      </c>
      <c r="D82" s="40"/>
      <c r="E82" s="40"/>
      <c r="F82" s="40"/>
      <c r="G82" s="40"/>
      <c r="H82" s="40"/>
      <c r="I82" s="40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16</v>
      </c>
      <c r="D84" s="40"/>
      <c r="E84" s="40"/>
      <c r="F84" s="40"/>
      <c r="G84" s="40"/>
      <c r="H84" s="40"/>
      <c r="I84" s="40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85" t="str">
        <f>E7</f>
        <v>Budova zázemí fotbalového hřiště FK Bospor Bohumín</v>
      </c>
      <c r="F85" s="32"/>
      <c r="G85" s="32"/>
      <c r="H85" s="32"/>
      <c r="I85" s="40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2" customHeight="1">
      <c r="A86" s="38"/>
      <c r="B86" s="39"/>
      <c r="C86" s="32" t="s">
        <v>132</v>
      </c>
      <c r="D86" s="40"/>
      <c r="E86" s="40"/>
      <c r="F86" s="40"/>
      <c r="G86" s="40"/>
      <c r="H86" s="40"/>
      <c r="I86" s="40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6.5" customHeight="1">
      <c r="A87" s="38"/>
      <c r="B87" s="39"/>
      <c r="C87" s="40"/>
      <c r="D87" s="40"/>
      <c r="E87" s="76" t="str">
        <f>E9</f>
        <v>SO04 - Dopravní řešení</v>
      </c>
      <c r="F87" s="40"/>
      <c r="G87" s="40"/>
      <c r="H87" s="40"/>
      <c r="I87" s="40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6.96" customHeight="1">
      <c r="A88" s="38"/>
      <c r="B88" s="39"/>
      <c r="C88" s="40"/>
      <c r="D88" s="40"/>
      <c r="E88" s="40"/>
      <c r="F88" s="40"/>
      <c r="G88" s="40"/>
      <c r="H88" s="40"/>
      <c r="I88" s="40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2" customHeight="1">
      <c r="A89" s="38"/>
      <c r="B89" s="39"/>
      <c r="C89" s="32" t="s">
        <v>20</v>
      </c>
      <c r="D89" s="40"/>
      <c r="E89" s="40"/>
      <c r="F89" s="27" t="str">
        <f>F12</f>
        <v>Bohumín</v>
      </c>
      <c r="G89" s="40"/>
      <c r="H89" s="40"/>
      <c r="I89" s="32" t="s">
        <v>22</v>
      </c>
      <c r="J89" s="79" t="str">
        <f>IF(J12="","",J12)</f>
        <v>27. 11. 2025</v>
      </c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40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2" t="s">
        <v>24</v>
      </c>
      <c r="D91" s="40"/>
      <c r="E91" s="40"/>
      <c r="F91" s="27" t="str">
        <f>E15</f>
        <v xml:space="preserve"> </v>
      </c>
      <c r="G91" s="40"/>
      <c r="H91" s="40"/>
      <c r="I91" s="32" t="s">
        <v>30</v>
      </c>
      <c r="J91" s="36" t="str">
        <f>E21</f>
        <v xml:space="preserve"> 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2" t="s">
        <v>28</v>
      </c>
      <c r="D92" s="40"/>
      <c r="E92" s="40"/>
      <c r="F92" s="27" t="str">
        <f>IF(E18="","",E18)</f>
        <v>Vyplň údaj</v>
      </c>
      <c r="G92" s="40"/>
      <c r="H92" s="40"/>
      <c r="I92" s="32" t="s">
        <v>33</v>
      </c>
      <c r="J92" s="36" t="str">
        <f>E24</f>
        <v>Projekce DS s.r.o.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0.32" customHeight="1">
      <c r="A93" s="38"/>
      <c r="B93" s="39"/>
      <c r="C93" s="40"/>
      <c r="D93" s="40"/>
      <c r="E93" s="40"/>
      <c r="F93" s="40"/>
      <c r="G93" s="40"/>
      <c r="H93" s="40"/>
      <c r="I93" s="40"/>
      <c r="J93" s="40"/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29.28" customHeight="1">
      <c r="A94" s="38"/>
      <c r="B94" s="39"/>
      <c r="C94" s="186" t="s">
        <v>305</v>
      </c>
      <c r="D94" s="187"/>
      <c r="E94" s="187"/>
      <c r="F94" s="187"/>
      <c r="G94" s="187"/>
      <c r="H94" s="187"/>
      <c r="I94" s="187"/>
      <c r="J94" s="188" t="s">
        <v>306</v>
      </c>
      <c r="K94" s="187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2.8" customHeight="1">
      <c r="A96" s="38"/>
      <c r="B96" s="39"/>
      <c r="C96" s="189" t="s">
        <v>307</v>
      </c>
      <c r="D96" s="40"/>
      <c r="E96" s="40"/>
      <c r="F96" s="40"/>
      <c r="G96" s="40"/>
      <c r="H96" s="40"/>
      <c r="I96" s="40"/>
      <c r="J96" s="110">
        <f>J130</f>
        <v>0</v>
      </c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U96" s="17" t="s">
        <v>308</v>
      </c>
    </row>
    <row r="97" s="9" customFormat="1" ht="24.96" customHeight="1">
      <c r="A97" s="9"/>
      <c r="B97" s="190"/>
      <c r="C97" s="191"/>
      <c r="D97" s="192" t="s">
        <v>309</v>
      </c>
      <c r="E97" s="193"/>
      <c r="F97" s="193"/>
      <c r="G97" s="193"/>
      <c r="H97" s="193"/>
      <c r="I97" s="193"/>
      <c r="J97" s="194">
        <f>J131</f>
        <v>0</v>
      </c>
      <c r="K97" s="191"/>
      <c r="L97" s="19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6"/>
      <c r="C98" s="133"/>
      <c r="D98" s="197" t="s">
        <v>310</v>
      </c>
      <c r="E98" s="198"/>
      <c r="F98" s="198"/>
      <c r="G98" s="198"/>
      <c r="H98" s="198"/>
      <c r="I98" s="198"/>
      <c r="J98" s="199">
        <f>J132</f>
        <v>0</v>
      </c>
      <c r="K98" s="133"/>
      <c r="L98" s="20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96"/>
      <c r="C99" s="133"/>
      <c r="D99" s="197" t="s">
        <v>312</v>
      </c>
      <c r="E99" s="198"/>
      <c r="F99" s="198"/>
      <c r="G99" s="198"/>
      <c r="H99" s="198"/>
      <c r="I99" s="198"/>
      <c r="J99" s="199">
        <f>J160</f>
        <v>0</v>
      </c>
      <c r="K99" s="133"/>
      <c r="L99" s="20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96"/>
      <c r="C100" s="133"/>
      <c r="D100" s="197" t="s">
        <v>2798</v>
      </c>
      <c r="E100" s="198"/>
      <c r="F100" s="198"/>
      <c r="G100" s="198"/>
      <c r="H100" s="198"/>
      <c r="I100" s="198"/>
      <c r="J100" s="199">
        <f>J165</f>
        <v>0</v>
      </c>
      <c r="K100" s="133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3"/>
      <c r="D101" s="197" t="s">
        <v>314</v>
      </c>
      <c r="E101" s="198"/>
      <c r="F101" s="198"/>
      <c r="G101" s="198"/>
      <c r="H101" s="198"/>
      <c r="I101" s="198"/>
      <c r="J101" s="199">
        <f>J180</f>
        <v>0</v>
      </c>
      <c r="K101" s="133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3"/>
      <c r="D102" s="197" t="s">
        <v>2799</v>
      </c>
      <c r="E102" s="198"/>
      <c r="F102" s="198"/>
      <c r="G102" s="198"/>
      <c r="H102" s="198"/>
      <c r="I102" s="198"/>
      <c r="J102" s="199">
        <f>J187</f>
        <v>0</v>
      </c>
      <c r="K102" s="133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3"/>
      <c r="D103" s="197" t="s">
        <v>315</v>
      </c>
      <c r="E103" s="198"/>
      <c r="F103" s="198"/>
      <c r="G103" s="198"/>
      <c r="H103" s="198"/>
      <c r="I103" s="198"/>
      <c r="J103" s="199">
        <f>J193</f>
        <v>0</v>
      </c>
      <c r="K103" s="133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90"/>
      <c r="C104" s="191"/>
      <c r="D104" s="192" t="s">
        <v>316</v>
      </c>
      <c r="E104" s="193"/>
      <c r="F104" s="193"/>
      <c r="G104" s="193"/>
      <c r="H104" s="193"/>
      <c r="I104" s="193"/>
      <c r="J104" s="194">
        <f>J195</f>
        <v>0</v>
      </c>
      <c r="K104" s="191"/>
      <c r="L104" s="19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196"/>
      <c r="C105" s="133"/>
      <c r="D105" s="197" t="s">
        <v>317</v>
      </c>
      <c r="E105" s="198"/>
      <c r="F105" s="198"/>
      <c r="G105" s="198"/>
      <c r="H105" s="198"/>
      <c r="I105" s="198"/>
      <c r="J105" s="199">
        <f>J196</f>
        <v>0</v>
      </c>
      <c r="K105" s="133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6"/>
      <c r="C106" s="133"/>
      <c r="D106" s="197" t="s">
        <v>322</v>
      </c>
      <c r="E106" s="198"/>
      <c r="F106" s="198"/>
      <c r="G106" s="198"/>
      <c r="H106" s="198"/>
      <c r="I106" s="198"/>
      <c r="J106" s="199">
        <f>J200</f>
        <v>0</v>
      </c>
      <c r="K106" s="133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190"/>
      <c r="C107" s="191"/>
      <c r="D107" s="192" t="s">
        <v>2800</v>
      </c>
      <c r="E107" s="193"/>
      <c r="F107" s="193"/>
      <c r="G107" s="193"/>
      <c r="H107" s="193"/>
      <c r="I107" s="193"/>
      <c r="J107" s="194">
        <f>J202</f>
        <v>0</v>
      </c>
      <c r="K107" s="191"/>
      <c r="L107" s="195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10" customFormat="1" ht="19.92" customHeight="1">
      <c r="A108" s="10"/>
      <c r="B108" s="196"/>
      <c r="C108" s="133"/>
      <c r="D108" s="197" t="s">
        <v>2801</v>
      </c>
      <c r="E108" s="198"/>
      <c r="F108" s="198"/>
      <c r="G108" s="198"/>
      <c r="H108" s="198"/>
      <c r="I108" s="198"/>
      <c r="J108" s="199">
        <f>J203</f>
        <v>0</v>
      </c>
      <c r="K108" s="133"/>
      <c r="L108" s="20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6"/>
      <c r="C109" s="133"/>
      <c r="D109" s="197" t="s">
        <v>2802</v>
      </c>
      <c r="E109" s="198"/>
      <c r="F109" s="198"/>
      <c r="G109" s="198"/>
      <c r="H109" s="198"/>
      <c r="I109" s="198"/>
      <c r="J109" s="199">
        <f>J205</f>
        <v>0</v>
      </c>
      <c r="K109" s="133"/>
      <c r="L109" s="20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6"/>
      <c r="C110" s="133"/>
      <c r="D110" s="197" t="s">
        <v>2803</v>
      </c>
      <c r="E110" s="198"/>
      <c r="F110" s="198"/>
      <c r="G110" s="198"/>
      <c r="H110" s="198"/>
      <c r="I110" s="198"/>
      <c r="J110" s="199">
        <f>J207</f>
        <v>0</v>
      </c>
      <c r="K110" s="133"/>
      <c r="L110" s="20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2" customFormat="1" ht="21.84" customHeight="1">
      <c r="A111" s="38"/>
      <c r="B111" s="39"/>
      <c r="C111" s="40"/>
      <c r="D111" s="40"/>
      <c r="E111" s="40"/>
      <c r="F111" s="40"/>
      <c r="G111" s="40"/>
      <c r="H111" s="40"/>
      <c r="I111" s="40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6.96" customHeight="1">
      <c r="A112" s="38"/>
      <c r="B112" s="66"/>
      <c r="C112" s="67"/>
      <c r="D112" s="67"/>
      <c r="E112" s="67"/>
      <c r="F112" s="67"/>
      <c r="G112" s="67"/>
      <c r="H112" s="67"/>
      <c r="I112" s="67"/>
      <c r="J112" s="67"/>
      <c r="K112" s="67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6" s="2" customFormat="1" ht="6.96" customHeight="1">
      <c r="A116" s="38"/>
      <c r="B116" s="68"/>
      <c r="C116" s="69"/>
      <c r="D116" s="69"/>
      <c r="E116" s="69"/>
      <c r="F116" s="69"/>
      <c r="G116" s="69"/>
      <c r="H116" s="69"/>
      <c r="I116" s="69"/>
      <c r="J116" s="69"/>
      <c r="K116" s="69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24.96" customHeight="1">
      <c r="A117" s="38"/>
      <c r="B117" s="39"/>
      <c r="C117" s="23" t="s">
        <v>334</v>
      </c>
      <c r="D117" s="40"/>
      <c r="E117" s="40"/>
      <c r="F117" s="40"/>
      <c r="G117" s="40"/>
      <c r="H117" s="40"/>
      <c r="I117" s="40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6.96" customHeight="1">
      <c r="A118" s="38"/>
      <c r="B118" s="39"/>
      <c r="C118" s="40"/>
      <c r="D118" s="40"/>
      <c r="E118" s="40"/>
      <c r="F118" s="40"/>
      <c r="G118" s="40"/>
      <c r="H118" s="40"/>
      <c r="I118" s="40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2" customHeight="1">
      <c r="A119" s="38"/>
      <c r="B119" s="39"/>
      <c r="C119" s="32" t="s">
        <v>16</v>
      </c>
      <c r="D119" s="40"/>
      <c r="E119" s="40"/>
      <c r="F119" s="40"/>
      <c r="G119" s="40"/>
      <c r="H119" s="40"/>
      <c r="I119" s="40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6.5" customHeight="1">
      <c r="A120" s="38"/>
      <c r="B120" s="39"/>
      <c r="C120" s="40"/>
      <c r="D120" s="40"/>
      <c r="E120" s="185" t="str">
        <f>E7</f>
        <v>Budova zázemí fotbalového hřiště FK Bospor Bohumín</v>
      </c>
      <c r="F120" s="32"/>
      <c r="G120" s="32"/>
      <c r="H120" s="32"/>
      <c r="I120" s="40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2" customHeight="1">
      <c r="A121" s="38"/>
      <c r="B121" s="39"/>
      <c r="C121" s="32" t="s">
        <v>132</v>
      </c>
      <c r="D121" s="40"/>
      <c r="E121" s="40"/>
      <c r="F121" s="40"/>
      <c r="G121" s="40"/>
      <c r="H121" s="40"/>
      <c r="I121" s="40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6.5" customHeight="1">
      <c r="A122" s="38"/>
      <c r="B122" s="39"/>
      <c r="C122" s="40"/>
      <c r="D122" s="40"/>
      <c r="E122" s="76" t="str">
        <f>E9</f>
        <v>SO04 - Dopravní řešení</v>
      </c>
      <c r="F122" s="40"/>
      <c r="G122" s="40"/>
      <c r="H122" s="40"/>
      <c r="I122" s="40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6.96" customHeight="1">
      <c r="A123" s="38"/>
      <c r="B123" s="39"/>
      <c r="C123" s="40"/>
      <c r="D123" s="40"/>
      <c r="E123" s="40"/>
      <c r="F123" s="40"/>
      <c r="G123" s="40"/>
      <c r="H123" s="40"/>
      <c r="I123" s="40"/>
      <c r="J123" s="40"/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2" customHeight="1">
      <c r="A124" s="38"/>
      <c r="B124" s="39"/>
      <c r="C124" s="32" t="s">
        <v>20</v>
      </c>
      <c r="D124" s="40"/>
      <c r="E124" s="40"/>
      <c r="F124" s="27" t="str">
        <f>F12</f>
        <v>Bohumín</v>
      </c>
      <c r="G124" s="40"/>
      <c r="H124" s="40"/>
      <c r="I124" s="32" t="s">
        <v>22</v>
      </c>
      <c r="J124" s="79" t="str">
        <f>IF(J12="","",J12)</f>
        <v>27. 11. 2025</v>
      </c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6.96" customHeight="1">
      <c r="A125" s="38"/>
      <c r="B125" s="39"/>
      <c r="C125" s="40"/>
      <c r="D125" s="40"/>
      <c r="E125" s="40"/>
      <c r="F125" s="40"/>
      <c r="G125" s="40"/>
      <c r="H125" s="40"/>
      <c r="I125" s="40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15.15" customHeight="1">
      <c r="A126" s="38"/>
      <c r="B126" s="39"/>
      <c r="C126" s="32" t="s">
        <v>24</v>
      </c>
      <c r="D126" s="40"/>
      <c r="E126" s="40"/>
      <c r="F126" s="27" t="str">
        <f>E15</f>
        <v xml:space="preserve"> </v>
      </c>
      <c r="G126" s="40"/>
      <c r="H126" s="40"/>
      <c r="I126" s="32" t="s">
        <v>30</v>
      </c>
      <c r="J126" s="36" t="str">
        <f>E21</f>
        <v xml:space="preserve"> </v>
      </c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15.15" customHeight="1">
      <c r="A127" s="38"/>
      <c r="B127" s="39"/>
      <c r="C127" s="32" t="s">
        <v>28</v>
      </c>
      <c r="D127" s="40"/>
      <c r="E127" s="40"/>
      <c r="F127" s="27" t="str">
        <f>IF(E18="","",E18)</f>
        <v>Vyplň údaj</v>
      </c>
      <c r="G127" s="40"/>
      <c r="H127" s="40"/>
      <c r="I127" s="32" t="s">
        <v>33</v>
      </c>
      <c r="J127" s="36" t="str">
        <f>E24</f>
        <v>Projekce DS s.r.o.</v>
      </c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10.32" customHeight="1">
      <c r="A128" s="38"/>
      <c r="B128" s="39"/>
      <c r="C128" s="40"/>
      <c r="D128" s="40"/>
      <c r="E128" s="40"/>
      <c r="F128" s="40"/>
      <c r="G128" s="40"/>
      <c r="H128" s="40"/>
      <c r="I128" s="40"/>
      <c r="J128" s="40"/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11" customFormat="1" ht="29.28" customHeight="1">
      <c r="A129" s="201"/>
      <c r="B129" s="202"/>
      <c r="C129" s="203" t="s">
        <v>335</v>
      </c>
      <c r="D129" s="204" t="s">
        <v>61</v>
      </c>
      <c r="E129" s="204" t="s">
        <v>57</v>
      </c>
      <c r="F129" s="204" t="s">
        <v>58</v>
      </c>
      <c r="G129" s="204" t="s">
        <v>336</v>
      </c>
      <c r="H129" s="204" t="s">
        <v>337</v>
      </c>
      <c r="I129" s="204" t="s">
        <v>338</v>
      </c>
      <c r="J129" s="204" t="s">
        <v>306</v>
      </c>
      <c r="K129" s="205" t="s">
        <v>339</v>
      </c>
      <c r="L129" s="206"/>
      <c r="M129" s="100" t="s">
        <v>1</v>
      </c>
      <c r="N129" s="101" t="s">
        <v>40</v>
      </c>
      <c r="O129" s="101" t="s">
        <v>340</v>
      </c>
      <c r="P129" s="101" t="s">
        <v>341</v>
      </c>
      <c r="Q129" s="101" t="s">
        <v>342</v>
      </c>
      <c r="R129" s="101" t="s">
        <v>343</v>
      </c>
      <c r="S129" s="101" t="s">
        <v>344</v>
      </c>
      <c r="T129" s="102" t="s">
        <v>345</v>
      </c>
      <c r="U129" s="201"/>
      <c r="V129" s="201"/>
      <c r="W129" s="201"/>
      <c r="X129" s="201"/>
      <c r="Y129" s="201"/>
      <c r="Z129" s="201"/>
      <c r="AA129" s="201"/>
      <c r="AB129" s="201"/>
      <c r="AC129" s="201"/>
      <c r="AD129" s="201"/>
      <c r="AE129" s="201"/>
    </row>
    <row r="130" s="2" customFormat="1" ht="22.8" customHeight="1">
      <c r="A130" s="38"/>
      <c r="B130" s="39"/>
      <c r="C130" s="107" t="s">
        <v>346</v>
      </c>
      <c r="D130" s="40"/>
      <c r="E130" s="40"/>
      <c r="F130" s="40"/>
      <c r="G130" s="40"/>
      <c r="H130" s="40"/>
      <c r="I130" s="40"/>
      <c r="J130" s="207">
        <f>BK130</f>
        <v>0</v>
      </c>
      <c r="K130" s="40"/>
      <c r="L130" s="44"/>
      <c r="M130" s="103"/>
      <c r="N130" s="208"/>
      <c r="O130" s="104"/>
      <c r="P130" s="209">
        <f>P131+P195+P202</f>
        <v>0</v>
      </c>
      <c r="Q130" s="104"/>
      <c r="R130" s="209">
        <f>R131+R195+R202</f>
        <v>167.68742164000003</v>
      </c>
      <c r="S130" s="104"/>
      <c r="T130" s="210">
        <f>T131+T195+T202</f>
        <v>10.272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T130" s="17" t="s">
        <v>75</v>
      </c>
      <c r="AU130" s="17" t="s">
        <v>308</v>
      </c>
      <c r="BK130" s="211">
        <f>BK131+BK195+BK202</f>
        <v>0</v>
      </c>
    </row>
    <row r="131" s="12" customFormat="1" ht="25.92" customHeight="1">
      <c r="A131" s="12"/>
      <c r="B131" s="212"/>
      <c r="C131" s="213"/>
      <c r="D131" s="214" t="s">
        <v>75</v>
      </c>
      <c r="E131" s="215" t="s">
        <v>347</v>
      </c>
      <c r="F131" s="215" t="s">
        <v>348</v>
      </c>
      <c r="G131" s="213"/>
      <c r="H131" s="213"/>
      <c r="I131" s="216"/>
      <c r="J131" s="217">
        <f>BK131</f>
        <v>0</v>
      </c>
      <c r="K131" s="213"/>
      <c r="L131" s="218"/>
      <c r="M131" s="219"/>
      <c r="N131" s="220"/>
      <c r="O131" s="220"/>
      <c r="P131" s="221">
        <f>P132+P160+P165+P180+P187+P193</f>
        <v>0</v>
      </c>
      <c r="Q131" s="220"/>
      <c r="R131" s="221">
        <f>R132+R160+R165+R180+R187+R193</f>
        <v>167.57304300000001</v>
      </c>
      <c r="S131" s="220"/>
      <c r="T131" s="222">
        <f>T132+T160+T165+T180+T187+T193</f>
        <v>10.25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83</v>
      </c>
      <c r="AT131" s="224" t="s">
        <v>75</v>
      </c>
      <c r="AU131" s="224" t="s">
        <v>76</v>
      </c>
      <c r="AY131" s="223" t="s">
        <v>349</v>
      </c>
      <c r="BK131" s="225">
        <f>BK132+BK160+BK165+BK180+BK187+BK193</f>
        <v>0</v>
      </c>
    </row>
    <row r="132" s="12" customFormat="1" ht="22.8" customHeight="1">
      <c r="A132" s="12"/>
      <c r="B132" s="212"/>
      <c r="C132" s="213"/>
      <c r="D132" s="214" t="s">
        <v>75</v>
      </c>
      <c r="E132" s="226" t="s">
        <v>83</v>
      </c>
      <c r="F132" s="226" t="s">
        <v>350</v>
      </c>
      <c r="G132" s="213"/>
      <c r="H132" s="213"/>
      <c r="I132" s="216"/>
      <c r="J132" s="227">
        <f>BK132</f>
        <v>0</v>
      </c>
      <c r="K132" s="213"/>
      <c r="L132" s="218"/>
      <c r="M132" s="219"/>
      <c r="N132" s="220"/>
      <c r="O132" s="220"/>
      <c r="P132" s="221">
        <f>SUM(P133:P159)</f>
        <v>0</v>
      </c>
      <c r="Q132" s="220"/>
      <c r="R132" s="221">
        <f>SUM(R133:R159)</f>
        <v>0.0018400000000000001</v>
      </c>
      <c r="S132" s="220"/>
      <c r="T132" s="222">
        <f>SUM(T133:T159)</f>
        <v>10.25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3" t="s">
        <v>83</v>
      </c>
      <c r="AT132" s="224" t="s">
        <v>75</v>
      </c>
      <c r="AU132" s="224" t="s">
        <v>83</v>
      </c>
      <c r="AY132" s="223" t="s">
        <v>349</v>
      </c>
      <c r="BK132" s="225">
        <f>SUM(BK133:BK159)</f>
        <v>0</v>
      </c>
    </row>
    <row r="133" s="2" customFormat="1" ht="24.15" customHeight="1">
      <c r="A133" s="38"/>
      <c r="B133" s="39"/>
      <c r="C133" s="228" t="s">
        <v>83</v>
      </c>
      <c r="D133" s="228" t="s">
        <v>351</v>
      </c>
      <c r="E133" s="229" t="s">
        <v>2804</v>
      </c>
      <c r="F133" s="230" t="s">
        <v>2805</v>
      </c>
      <c r="G133" s="231" t="s">
        <v>354</v>
      </c>
      <c r="H133" s="232">
        <v>76.5</v>
      </c>
      <c r="I133" s="233"/>
      <c r="J133" s="234">
        <f>ROUND(I133*H133,2)</f>
        <v>0</v>
      </c>
      <c r="K133" s="230" t="s">
        <v>1</v>
      </c>
      <c r="L133" s="44"/>
      <c r="M133" s="235" t="s">
        <v>1</v>
      </c>
      <c r="N133" s="236" t="s">
        <v>41</v>
      </c>
      <c r="O133" s="91"/>
      <c r="P133" s="237">
        <f>O133*H133</f>
        <v>0</v>
      </c>
      <c r="Q133" s="237">
        <v>0</v>
      </c>
      <c r="R133" s="237">
        <f>Q133*H133</f>
        <v>0</v>
      </c>
      <c r="S133" s="237">
        <v>0</v>
      </c>
      <c r="T133" s="238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39" t="s">
        <v>356</v>
      </c>
      <c r="AT133" s="239" t="s">
        <v>351</v>
      </c>
      <c r="AU133" s="239" t="s">
        <v>85</v>
      </c>
      <c r="AY133" s="17" t="s">
        <v>349</v>
      </c>
      <c r="BE133" s="240">
        <f>IF(N133="základní",J133,0)</f>
        <v>0</v>
      </c>
      <c r="BF133" s="240">
        <f>IF(N133="snížená",J133,0)</f>
        <v>0</v>
      </c>
      <c r="BG133" s="240">
        <f>IF(N133="zákl. přenesená",J133,0)</f>
        <v>0</v>
      </c>
      <c r="BH133" s="240">
        <f>IF(N133="sníž. přenesená",J133,0)</f>
        <v>0</v>
      </c>
      <c r="BI133" s="240">
        <f>IF(N133="nulová",J133,0)</f>
        <v>0</v>
      </c>
      <c r="BJ133" s="17" t="s">
        <v>83</v>
      </c>
      <c r="BK133" s="240">
        <f>ROUND(I133*H133,2)</f>
        <v>0</v>
      </c>
      <c r="BL133" s="17" t="s">
        <v>356</v>
      </c>
      <c r="BM133" s="239" t="s">
        <v>2806</v>
      </c>
    </row>
    <row r="134" s="14" customFormat="1">
      <c r="A134" s="14"/>
      <c r="B134" s="252"/>
      <c r="C134" s="253"/>
      <c r="D134" s="243" t="s">
        <v>358</v>
      </c>
      <c r="E134" s="263" t="s">
        <v>1</v>
      </c>
      <c r="F134" s="254" t="s">
        <v>2807</v>
      </c>
      <c r="G134" s="253"/>
      <c r="H134" s="256">
        <v>76.5</v>
      </c>
      <c r="I134" s="257"/>
      <c r="J134" s="253"/>
      <c r="K134" s="253"/>
      <c r="L134" s="258"/>
      <c r="M134" s="259"/>
      <c r="N134" s="260"/>
      <c r="O134" s="260"/>
      <c r="P134" s="260"/>
      <c r="Q134" s="260"/>
      <c r="R134" s="260"/>
      <c r="S134" s="260"/>
      <c r="T134" s="261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62" t="s">
        <v>358</v>
      </c>
      <c r="AU134" s="262" t="s">
        <v>85</v>
      </c>
      <c r="AV134" s="14" t="s">
        <v>85</v>
      </c>
      <c r="AW134" s="14" t="s">
        <v>32</v>
      </c>
      <c r="AX134" s="14" t="s">
        <v>83</v>
      </c>
      <c r="AY134" s="262" t="s">
        <v>349</v>
      </c>
    </row>
    <row r="135" s="2" customFormat="1" ht="16.5" customHeight="1">
      <c r="A135" s="38"/>
      <c r="B135" s="39"/>
      <c r="C135" s="228" t="s">
        <v>85</v>
      </c>
      <c r="D135" s="228" t="s">
        <v>351</v>
      </c>
      <c r="E135" s="229" t="s">
        <v>2808</v>
      </c>
      <c r="F135" s="230" t="s">
        <v>2809</v>
      </c>
      <c r="G135" s="231" t="s">
        <v>422</v>
      </c>
      <c r="H135" s="232">
        <v>50</v>
      </c>
      <c r="I135" s="233"/>
      <c r="J135" s="234">
        <f>ROUND(I135*H135,2)</f>
        <v>0</v>
      </c>
      <c r="K135" s="230" t="s">
        <v>1</v>
      </c>
      <c r="L135" s="44"/>
      <c r="M135" s="235" t="s">
        <v>1</v>
      </c>
      <c r="N135" s="236" t="s">
        <v>41</v>
      </c>
      <c r="O135" s="91"/>
      <c r="P135" s="237">
        <f>O135*H135</f>
        <v>0</v>
      </c>
      <c r="Q135" s="237">
        <v>0</v>
      </c>
      <c r="R135" s="237">
        <f>Q135*H135</f>
        <v>0</v>
      </c>
      <c r="S135" s="237">
        <v>0.20499999999999999</v>
      </c>
      <c r="T135" s="238">
        <f>S135*H135</f>
        <v>10.25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39" t="s">
        <v>356</v>
      </c>
      <c r="AT135" s="239" t="s">
        <v>351</v>
      </c>
      <c r="AU135" s="239" t="s">
        <v>85</v>
      </c>
      <c r="AY135" s="17" t="s">
        <v>349</v>
      </c>
      <c r="BE135" s="240">
        <f>IF(N135="základní",J135,0)</f>
        <v>0</v>
      </c>
      <c r="BF135" s="240">
        <f>IF(N135="snížená",J135,0)</f>
        <v>0</v>
      </c>
      <c r="BG135" s="240">
        <f>IF(N135="zákl. přenesená",J135,0)</f>
        <v>0</v>
      </c>
      <c r="BH135" s="240">
        <f>IF(N135="sníž. přenesená",J135,0)</f>
        <v>0</v>
      </c>
      <c r="BI135" s="240">
        <f>IF(N135="nulová",J135,0)</f>
        <v>0</v>
      </c>
      <c r="BJ135" s="17" t="s">
        <v>83</v>
      </c>
      <c r="BK135" s="240">
        <f>ROUND(I135*H135,2)</f>
        <v>0</v>
      </c>
      <c r="BL135" s="17" t="s">
        <v>356</v>
      </c>
      <c r="BM135" s="239" t="s">
        <v>2810</v>
      </c>
    </row>
    <row r="136" s="2" customFormat="1" ht="33" customHeight="1">
      <c r="A136" s="38"/>
      <c r="B136" s="39"/>
      <c r="C136" s="228" t="s">
        <v>115</v>
      </c>
      <c r="D136" s="228" t="s">
        <v>351</v>
      </c>
      <c r="E136" s="229" t="s">
        <v>2811</v>
      </c>
      <c r="F136" s="230" t="s">
        <v>2812</v>
      </c>
      <c r="G136" s="231" t="s">
        <v>363</v>
      </c>
      <c r="H136" s="232">
        <v>43.799999999999997</v>
      </c>
      <c r="I136" s="233"/>
      <c r="J136" s="234">
        <f>ROUND(I136*H136,2)</f>
        <v>0</v>
      </c>
      <c r="K136" s="230" t="s">
        <v>1</v>
      </c>
      <c r="L136" s="44"/>
      <c r="M136" s="235" t="s">
        <v>1</v>
      </c>
      <c r="N136" s="236" t="s">
        <v>41</v>
      </c>
      <c r="O136" s="91"/>
      <c r="P136" s="237">
        <f>O136*H136</f>
        <v>0</v>
      </c>
      <c r="Q136" s="237">
        <v>0</v>
      </c>
      <c r="R136" s="237">
        <f>Q136*H136</f>
        <v>0</v>
      </c>
      <c r="S136" s="237">
        <v>0</v>
      </c>
      <c r="T136" s="238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39" t="s">
        <v>356</v>
      </c>
      <c r="AT136" s="239" t="s">
        <v>351</v>
      </c>
      <c r="AU136" s="239" t="s">
        <v>85</v>
      </c>
      <c r="AY136" s="17" t="s">
        <v>349</v>
      </c>
      <c r="BE136" s="240">
        <f>IF(N136="základní",J136,0)</f>
        <v>0</v>
      </c>
      <c r="BF136" s="240">
        <f>IF(N136="snížená",J136,0)</f>
        <v>0</v>
      </c>
      <c r="BG136" s="240">
        <f>IF(N136="zákl. přenesená",J136,0)</f>
        <v>0</v>
      </c>
      <c r="BH136" s="240">
        <f>IF(N136="sníž. přenesená",J136,0)</f>
        <v>0</v>
      </c>
      <c r="BI136" s="240">
        <f>IF(N136="nulová",J136,0)</f>
        <v>0</v>
      </c>
      <c r="BJ136" s="17" t="s">
        <v>83</v>
      </c>
      <c r="BK136" s="240">
        <f>ROUND(I136*H136,2)</f>
        <v>0</v>
      </c>
      <c r="BL136" s="17" t="s">
        <v>356</v>
      </c>
      <c r="BM136" s="239" t="s">
        <v>2813</v>
      </c>
    </row>
    <row r="137" s="2" customFormat="1" ht="24.15" customHeight="1">
      <c r="A137" s="38"/>
      <c r="B137" s="39"/>
      <c r="C137" s="228" t="s">
        <v>356</v>
      </c>
      <c r="D137" s="228" t="s">
        <v>351</v>
      </c>
      <c r="E137" s="229" t="s">
        <v>2814</v>
      </c>
      <c r="F137" s="230" t="s">
        <v>2815</v>
      </c>
      <c r="G137" s="231" t="s">
        <v>363</v>
      </c>
      <c r="H137" s="232">
        <v>3</v>
      </c>
      <c r="I137" s="233"/>
      <c r="J137" s="234">
        <f>ROUND(I137*H137,2)</f>
        <v>0</v>
      </c>
      <c r="K137" s="230" t="s">
        <v>1</v>
      </c>
      <c r="L137" s="44"/>
      <c r="M137" s="235" t="s">
        <v>1</v>
      </c>
      <c r="N137" s="236" t="s">
        <v>41</v>
      </c>
      <c r="O137" s="91"/>
      <c r="P137" s="237">
        <f>O137*H137</f>
        <v>0</v>
      </c>
      <c r="Q137" s="237">
        <v>0</v>
      </c>
      <c r="R137" s="237">
        <f>Q137*H137</f>
        <v>0</v>
      </c>
      <c r="S137" s="237">
        <v>0</v>
      </c>
      <c r="T137" s="238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39" t="s">
        <v>356</v>
      </c>
      <c r="AT137" s="239" t="s">
        <v>351</v>
      </c>
      <c r="AU137" s="239" t="s">
        <v>85</v>
      </c>
      <c r="AY137" s="17" t="s">
        <v>349</v>
      </c>
      <c r="BE137" s="240">
        <f>IF(N137="základní",J137,0)</f>
        <v>0</v>
      </c>
      <c r="BF137" s="240">
        <f>IF(N137="snížená",J137,0)</f>
        <v>0</v>
      </c>
      <c r="BG137" s="240">
        <f>IF(N137="zákl. přenesená",J137,0)</f>
        <v>0</v>
      </c>
      <c r="BH137" s="240">
        <f>IF(N137="sníž. přenesená",J137,0)</f>
        <v>0</v>
      </c>
      <c r="BI137" s="240">
        <f>IF(N137="nulová",J137,0)</f>
        <v>0</v>
      </c>
      <c r="BJ137" s="17" t="s">
        <v>83</v>
      </c>
      <c r="BK137" s="240">
        <f>ROUND(I137*H137,2)</f>
        <v>0</v>
      </c>
      <c r="BL137" s="17" t="s">
        <v>356</v>
      </c>
      <c r="BM137" s="239" t="s">
        <v>2816</v>
      </c>
    </row>
    <row r="138" s="2" customFormat="1" ht="37.8" customHeight="1">
      <c r="A138" s="38"/>
      <c r="B138" s="39"/>
      <c r="C138" s="228" t="s">
        <v>378</v>
      </c>
      <c r="D138" s="228" t="s">
        <v>351</v>
      </c>
      <c r="E138" s="229" t="s">
        <v>2817</v>
      </c>
      <c r="F138" s="230" t="s">
        <v>2818</v>
      </c>
      <c r="G138" s="231" t="s">
        <v>363</v>
      </c>
      <c r="H138" s="232">
        <v>11.122</v>
      </c>
      <c r="I138" s="233"/>
      <c r="J138" s="234">
        <f>ROUND(I138*H138,2)</f>
        <v>0</v>
      </c>
      <c r="K138" s="230" t="s">
        <v>1</v>
      </c>
      <c r="L138" s="44"/>
      <c r="M138" s="235" t="s">
        <v>1</v>
      </c>
      <c r="N138" s="236" t="s">
        <v>41</v>
      </c>
      <c r="O138" s="91"/>
      <c r="P138" s="237">
        <f>O138*H138</f>
        <v>0</v>
      </c>
      <c r="Q138" s="237">
        <v>0</v>
      </c>
      <c r="R138" s="237">
        <f>Q138*H138</f>
        <v>0</v>
      </c>
      <c r="S138" s="237">
        <v>0</v>
      </c>
      <c r="T138" s="238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39" t="s">
        <v>356</v>
      </c>
      <c r="AT138" s="239" t="s">
        <v>351</v>
      </c>
      <c r="AU138" s="239" t="s">
        <v>85</v>
      </c>
      <c r="AY138" s="17" t="s">
        <v>349</v>
      </c>
      <c r="BE138" s="240">
        <f>IF(N138="základní",J138,0)</f>
        <v>0</v>
      </c>
      <c r="BF138" s="240">
        <f>IF(N138="snížená",J138,0)</f>
        <v>0</v>
      </c>
      <c r="BG138" s="240">
        <f>IF(N138="zákl. přenesená",J138,0)</f>
        <v>0</v>
      </c>
      <c r="BH138" s="240">
        <f>IF(N138="sníž. přenesená",J138,0)</f>
        <v>0</v>
      </c>
      <c r="BI138" s="240">
        <f>IF(N138="nulová",J138,0)</f>
        <v>0</v>
      </c>
      <c r="BJ138" s="17" t="s">
        <v>83</v>
      </c>
      <c r="BK138" s="240">
        <f>ROUND(I138*H138,2)</f>
        <v>0</v>
      </c>
      <c r="BL138" s="17" t="s">
        <v>356</v>
      </c>
      <c r="BM138" s="239" t="s">
        <v>2819</v>
      </c>
    </row>
    <row r="139" s="14" customFormat="1">
      <c r="A139" s="14"/>
      <c r="B139" s="252"/>
      <c r="C139" s="253"/>
      <c r="D139" s="243" t="s">
        <v>358</v>
      </c>
      <c r="E139" s="263" t="s">
        <v>1</v>
      </c>
      <c r="F139" s="254" t="s">
        <v>2820</v>
      </c>
      <c r="G139" s="253"/>
      <c r="H139" s="256">
        <v>23.122</v>
      </c>
      <c r="I139" s="257"/>
      <c r="J139" s="253"/>
      <c r="K139" s="253"/>
      <c r="L139" s="258"/>
      <c r="M139" s="259"/>
      <c r="N139" s="260"/>
      <c r="O139" s="260"/>
      <c r="P139" s="260"/>
      <c r="Q139" s="260"/>
      <c r="R139" s="260"/>
      <c r="S139" s="260"/>
      <c r="T139" s="261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62" t="s">
        <v>358</v>
      </c>
      <c r="AU139" s="262" t="s">
        <v>85</v>
      </c>
      <c r="AV139" s="14" t="s">
        <v>85</v>
      </c>
      <c r="AW139" s="14" t="s">
        <v>32</v>
      </c>
      <c r="AX139" s="14" t="s">
        <v>76</v>
      </c>
      <c r="AY139" s="262" t="s">
        <v>349</v>
      </c>
    </row>
    <row r="140" s="14" customFormat="1">
      <c r="A140" s="14"/>
      <c r="B140" s="252"/>
      <c r="C140" s="253"/>
      <c r="D140" s="243" t="s">
        <v>358</v>
      </c>
      <c r="E140" s="263" t="s">
        <v>1</v>
      </c>
      <c r="F140" s="254" t="s">
        <v>2821</v>
      </c>
      <c r="G140" s="253"/>
      <c r="H140" s="256">
        <v>-12</v>
      </c>
      <c r="I140" s="257"/>
      <c r="J140" s="253"/>
      <c r="K140" s="253"/>
      <c r="L140" s="258"/>
      <c r="M140" s="259"/>
      <c r="N140" s="260"/>
      <c r="O140" s="260"/>
      <c r="P140" s="260"/>
      <c r="Q140" s="260"/>
      <c r="R140" s="260"/>
      <c r="S140" s="260"/>
      <c r="T140" s="261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62" t="s">
        <v>358</v>
      </c>
      <c r="AU140" s="262" t="s">
        <v>85</v>
      </c>
      <c r="AV140" s="14" t="s">
        <v>85</v>
      </c>
      <c r="AW140" s="14" t="s">
        <v>32</v>
      </c>
      <c r="AX140" s="14" t="s">
        <v>76</v>
      </c>
      <c r="AY140" s="262" t="s">
        <v>349</v>
      </c>
    </row>
    <row r="141" s="15" customFormat="1">
      <c r="A141" s="15"/>
      <c r="B141" s="264"/>
      <c r="C141" s="265"/>
      <c r="D141" s="243" t="s">
        <v>358</v>
      </c>
      <c r="E141" s="266" t="s">
        <v>1</v>
      </c>
      <c r="F141" s="267" t="s">
        <v>377</v>
      </c>
      <c r="G141" s="265"/>
      <c r="H141" s="268">
        <v>11.122</v>
      </c>
      <c r="I141" s="269"/>
      <c r="J141" s="265"/>
      <c r="K141" s="265"/>
      <c r="L141" s="270"/>
      <c r="M141" s="271"/>
      <c r="N141" s="272"/>
      <c r="O141" s="272"/>
      <c r="P141" s="272"/>
      <c r="Q141" s="272"/>
      <c r="R141" s="272"/>
      <c r="S141" s="272"/>
      <c r="T141" s="273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74" t="s">
        <v>358</v>
      </c>
      <c r="AU141" s="274" t="s">
        <v>85</v>
      </c>
      <c r="AV141" s="15" t="s">
        <v>356</v>
      </c>
      <c r="AW141" s="15" t="s">
        <v>32</v>
      </c>
      <c r="AX141" s="15" t="s">
        <v>83</v>
      </c>
      <c r="AY141" s="274" t="s">
        <v>349</v>
      </c>
    </row>
    <row r="142" s="2" customFormat="1" ht="37.8" customHeight="1">
      <c r="A142" s="38"/>
      <c r="B142" s="39"/>
      <c r="C142" s="228" t="s">
        <v>384</v>
      </c>
      <c r="D142" s="228" t="s">
        <v>351</v>
      </c>
      <c r="E142" s="229" t="s">
        <v>379</v>
      </c>
      <c r="F142" s="230" t="s">
        <v>380</v>
      </c>
      <c r="G142" s="231" t="s">
        <v>363</v>
      </c>
      <c r="H142" s="232">
        <v>36</v>
      </c>
      <c r="I142" s="233"/>
      <c r="J142" s="234">
        <f>ROUND(I142*H142,2)</f>
        <v>0</v>
      </c>
      <c r="K142" s="230" t="s">
        <v>1</v>
      </c>
      <c r="L142" s="44"/>
      <c r="M142" s="235" t="s">
        <v>1</v>
      </c>
      <c r="N142" s="236" t="s">
        <v>41</v>
      </c>
      <c r="O142" s="91"/>
      <c r="P142" s="237">
        <f>O142*H142</f>
        <v>0</v>
      </c>
      <c r="Q142" s="237">
        <v>0</v>
      </c>
      <c r="R142" s="237">
        <f>Q142*H142</f>
        <v>0</v>
      </c>
      <c r="S142" s="237">
        <v>0</v>
      </c>
      <c r="T142" s="238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39" t="s">
        <v>356</v>
      </c>
      <c r="AT142" s="239" t="s">
        <v>351</v>
      </c>
      <c r="AU142" s="239" t="s">
        <v>85</v>
      </c>
      <c r="AY142" s="17" t="s">
        <v>349</v>
      </c>
      <c r="BE142" s="240">
        <f>IF(N142="základní",J142,0)</f>
        <v>0</v>
      </c>
      <c r="BF142" s="240">
        <f>IF(N142="snížená",J142,0)</f>
        <v>0</v>
      </c>
      <c r="BG142" s="240">
        <f>IF(N142="zákl. přenesená",J142,0)</f>
        <v>0</v>
      </c>
      <c r="BH142" s="240">
        <f>IF(N142="sníž. přenesená",J142,0)</f>
        <v>0</v>
      </c>
      <c r="BI142" s="240">
        <f>IF(N142="nulová",J142,0)</f>
        <v>0</v>
      </c>
      <c r="BJ142" s="17" t="s">
        <v>83</v>
      </c>
      <c r="BK142" s="240">
        <f>ROUND(I142*H142,2)</f>
        <v>0</v>
      </c>
      <c r="BL142" s="17" t="s">
        <v>356</v>
      </c>
      <c r="BM142" s="239" t="s">
        <v>2822</v>
      </c>
    </row>
    <row r="143" s="14" customFormat="1">
      <c r="A143" s="14"/>
      <c r="B143" s="252"/>
      <c r="C143" s="253"/>
      <c r="D143" s="243" t="s">
        <v>358</v>
      </c>
      <c r="E143" s="263" t="s">
        <v>1</v>
      </c>
      <c r="F143" s="254" t="s">
        <v>2823</v>
      </c>
      <c r="G143" s="253"/>
      <c r="H143" s="256">
        <v>48.299999999999997</v>
      </c>
      <c r="I143" s="257"/>
      <c r="J143" s="253"/>
      <c r="K143" s="253"/>
      <c r="L143" s="258"/>
      <c r="M143" s="259"/>
      <c r="N143" s="260"/>
      <c r="O143" s="260"/>
      <c r="P143" s="260"/>
      <c r="Q143" s="260"/>
      <c r="R143" s="260"/>
      <c r="S143" s="260"/>
      <c r="T143" s="261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62" t="s">
        <v>358</v>
      </c>
      <c r="AU143" s="262" t="s">
        <v>85</v>
      </c>
      <c r="AV143" s="14" t="s">
        <v>85</v>
      </c>
      <c r="AW143" s="14" t="s">
        <v>32</v>
      </c>
      <c r="AX143" s="14" t="s">
        <v>76</v>
      </c>
      <c r="AY143" s="262" t="s">
        <v>349</v>
      </c>
    </row>
    <row r="144" s="14" customFormat="1">
      <c r="A144" s="14"/>
      <c r="B144" s="252"/>
      <c r="C144" s="253"/>
      <c r="D144" s="243" t="s">
        <v>358</v>
      </c>
      <c r="E144" s="263" t="s">
        <v>1</v>
      </c>
      <c r="F144" s="254" t="s">
        <v>2824</v>
      </c>
      <c r="G144" s="253"/>
      <c r="H144" s="256">
        <v>-12.300000000000001</v>
      </c>
      <c r="I144" s="257"/>
      <c r="J144" s="253"/>
      <c r="K144" s="253"/>
      <c r="L144" s="258"/>
      <c r="M144" s="259"/>
      <c r="N144" s="260"/>
      <c r="O144" s="260"/>
      <c r="P144" s="260"/>
      <c r="Q144" s="260"/>
      <c r="R144" s="260"/>
      <c r="S144" s="260"/>
      <c r="T144" s="261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2" t="s">
        <v>358</v>
      </c>
      <c r="AU144" s="262" t="s">
        <v>85</v>
      </c>
      <c r="AV144" s="14" t="s">
        <v>85</v>
      </c>
      <c r="AW144" s="14" t="s">
        <v>32</v>
      </c>
      <c r="AX144" s="14" t="s">
        <v>76</v>
      </c>
      <c r="AY144" s="262" t="s">
        <v>349</v>
      </c>
    </row>
    <row r="145" s="15" customFormat="1">
      <c r="A145" s="15"/>
      <c r="B145" s="264"/>
      <c r="C145" s="265"/>
      <c r="D145" s="243" t="s">
        <v>358</v>
      </c>
      <c r="E145" s="266" t="s">
        <v>1</v>
      </c>
      <c r="F145" s="267" t="s">
        <v>377</v>
      </c>
      <c r="G145" s="265"/>
      <c r="H145" s="268">
        <v>36</v>
      </c>
      <c r="I145" s="269"/>
      <c r="J145" s="265"/>
      <c r="K145" s="265"/>
      <c r="L145" s="270"/>
      <c r="M145" s="271"/>
      <c r="N145" s="272"/>
      <c r="O145" s="272"/>
      <c r="P145" s="272"/>
      <c r="Q145" s="272"/>
      <c r="R145" s="272"/>
      <c r="S145" s="272"/>
      <c r="T145" s="273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T145" s="274" t="s">
        <v>358</v>
      </c>
      <c r="AU145" s="274" t="s">
        <v>85</v>
      </c>
      <c r="AV145" s="15" t="s">
        <v>356</v>
      </c>
      <c r="AW145" s="15" t="s">
        <v>32</v>
      </c>
      <c r="AX145" s="15" t="s">
        <v>83</v>
      </c>
      <c r="AY145" s="274" t="s">
        <v>349</v>
      </c>
    </row>
    <row r="146" s="2" customFormat="1" ht="37.8" customHeight="1">
      <c r="A146" s="38"/>
      <c r="B146" s="39"/>
      <c r="C146" s="228" t="s">
        <v>390</v>
      </c>
      <c r="D146" s="228" t="s">
        <v>351</v>
      </c>
      <c r="E146" s="229" t="s">
        <v>385</v>
      </c>
      <c r="F146" s="230" t="s">
        <v>386</v>
      </c>
      <c r="G146" s="231" t="s">
        <v>363</v>
      </c>
      <c r="H146" s="232">
        <v>72</v>
      </c>
      <c r="I146" s="233"/>
      <c r="J146" s="234">
        <f>ROUND(I146*H146,2)</f>
        <v>0</v>
      </c>
      <c r="K146" s="230" t="s">
        <v>1</v>
      </c>
      <c r="L146" s="44"/>
      <c r="M146" s="235" t="s">
        <v>1</v>
      </c>
      <c r="N146" s="236" t="s">
        <v>41</v>
      </c>
      <c r="O146" s="91"/>
      <c r="P146" s="237">
        <f>O146*H146</f>
        <v>0</v>
      </c>
      <c r="Q146" s="237">
        <v>0</v>
      </c>
      <c r="R146" s="237">
        <f>Q146*H146</f>
        <v>0</v>
      </c>
      <c r="S146" s="237">
        <v>0</v>
      </c>
      <c r="T146" s="238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39" t="s">
        <v>356</v>
      </c>
      <c r="AT146" s="239" t="s">
        <v>351</v>
      </c>
      <c r="AU146" s="239" t="s">
        <v>85</v>
      </c>
      <c r="AY146" s="17" t="s">
        <v>349</v>
      </c>
      <c r="BE146" s="240">
        <f>IF(N146="základní",J146,0)</f>
        <v>0</v>
      </c>
      <c r="BF146" s="240">
        <f>IF(N146="snížená",J146,0)</f>
        <v>0</v>
      </c>
      <c r="BG146" s="240">
        <f>IF(N146="zákl. přenesená",J146,0)</f>
        <v>0</v>
      </c>
      <c r="BH146" s="240">
        <f>IF(N146="sníž. přenesená",J146,0)</f>
        <v>0</v>
      </c>
      <c r="BI146" s="240">
        <f>IF(N146="nulová",J146,0)</f>
        <v>0</v>
      </c>
      <c r="BJ146" s="17" t="s">
        <v>83</v>
      </c>
      <c r="BK146" s="240">
        <f>ROUND(I146*H146,2)</f>
        <v>0</v>
      </c>
      <c r="BL146" s="17" t="s">
        <v>356</v>
      </c>
      <c r="BM146" s="239" t="s">
        <v>2825</v>
      </c>
    </row>
    <row r="147" s="14" customFormat="1">
      <c r="A147" s="14"/>
      <c r="B147" s="252"/>
      <c r="C147" s="253"/>
      <c r="D147" s="243" t="s">
        <v>358</v>
      </c>
      <c r="E147" s="263" t="s">
        <v>1</v>
      </c>
      <c r="F147" s="254" t="s">
        <v>2826</v>
      </c>
      <c r="G147" s="253"/>
      <c r="H147" s="256">
        <v>72</v>
      </c>
      <c r="I147" s="257"/>
      <c r="J147" s="253"/>
      <c r="K147" s="253"/>
      <c r="L147" s="258"/>
      <c r="M147" s="259"/>
      <c r="N147" s="260"/>
      <c r="O147" s="260"/>
      <c r="P147" s="260"/>
      <c r="Q147" s="260"/>
      <c r="R147" s="260"/>
      <c r="S147" s="260"/>
      <c r="T147" s="261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2" t="s">
        <v>358</v>
      </c>
      <c r="AU147" s="262" t="s">
        <v>85</v>
      </c>
      <c r="AV147" s="14" t="s">
        <v>85</v>
      </c>
      <c r="AW147" s="14" t="s">
        <v>32</v>
      </c>
      <c r="AX147" s="14" t="s">
        <v>83</v>
      </c>
      <c r="AY147" s="262" t="s">
        <v>349</v>
      </c>
    </row>
    <row r="148" s="2" customFormat="1" ht="24.15" customHeight="1">
      <c r="A148" s="38"/>
      <c r="B148" s="39"/>
      <c r="C148" s="228" t="s">
        <v>396</v>
      </c>
      <c r="D148" s="228" t="s">
        <v>351</v>
      </c>
      <c r="E148" s="229" t="s">
        <v>2827</v>
      </c>
      <c r="F148" s="230" t="s">
        <v>2828</v>
      </c>
      <c r="G148" s="231" t="s">
        <v>363</v>
      </c>
      <c r="H148" s="232">
        <v>9.1999999999999993</v>
      </c>
      <c r="I148" s="233"/>
      <c r="J148" s="234">
        <f>ROUND(I148*H148,2)</f>
        <v>0</v>
      </c>
      <c r="K148" s="230" t="s">
        <v>1</v>
      </c>
      <c r="L148" s="44"/>
      <c r="M148" s="235" t="s">
        <v>1</v>
      </c>
      <c r="N148" s="236" t="s">
        <v>41</v>
      </c>
      <c r="O148" s="91"/>
      <c r="P148" s="237">
        <f>O148*H148</f>
        <v>0</v>
      </c>
      <c r="Q148" s="237">
        <v>0</v>
      </c>
      <c r="R148" s="237">
        <f>Q148*H148</f>
        <v>0</v>
      </c>
      <c r="S148" s="237">
        <v>0</v>
      </c>
      <c r="T148" s="238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39" t="s">
        <v>356</v>
      </c>
      <c r="AT148" s="239" t="s">
        <v>351</v>
      </c>
      <c r="AU148" s="239" t="s">
        <v>85</v>
      </c>
      <c r="AY148" s="17" t="s">
        <v>349</v>
      </c>
      <c r="BE148" s="240">
        <f>IF(N148="základní",J148,0)</f>
        <v>0</v>
      </c>
      <c r="BF148" s="240">
        <f>IF(N148="snížená",J148,0)</f>
        <v>0</v>
      </c>
      <c r="BG148" s="240">
        <f>IF(N148="zákl. přenesená",J148,0)</f>
        <v>0</v>
      </c>
      <c r="BH148" s="240">
        <f>IF(N148="sníž. přenesená",J148,0)</f>
        <v>0</v>
      </c>
      <c r="BI148" s="240">
        <f>IF(N148="nulová",J148,0)</f>
        <v>0</v>
      </c>
      <c r="BJ148" s="17" t="s">
        <v>83</v>
      </c>
      <c r="BK148" s="240">
        <f>ROUND(I148*H148,2)</f>
        <v>0</v>
      </c>
      <c r="BL148" s="17" t="s">
        <v>356</v>
      </c>
      <c r="BM148" s="239" t="s">
        <v>2829</v>
      </c>
    </row>
    <row r="149" s="2" customFormat="1" ht="33" customHeight="1">
      <c r="A149" s="38"/>
      <c r="B149" s="39"/>
      <c r="C149" s="228" t="s">
        <v>233</v>
      </c>
      <c r="D149" s="228" t="s">
        <v>351</v>
      </c>
      <c r="E149" s="229" t="s">
        <v>397</v>
      </c>
      <c r="F149" s="230" t="s">
        <v>398</v>
      </c>
      <c r="G149" s="231" t="s">
        <v>399</v>
      </c>
      <c r="H149" s="232">
        <v>64.799999999999997</v>
      </c>
      <c r="I149" s="233"/>
      <c r="J149" s="234">
        <f>ROUND(I149*H149,2)</f>
        <v>0</v>
      </c>
      <c r="K149" s="230" t="s">
        <v>1</v>
      </c>
      <c r="L149" s="44"/>
      <c r="M149" s="235" t="s">
        <v>1</v>
      </c>
      <c r="N149" s="236" t="s">
        <v>41</v>
      </c>
      <c r="O149" s="91"/>
      <c r="P149" s="237">
        <f>O149*H149</f>
        <v>0</v>
      </c>
      <c r="Q149" s="237">
        <v>0</v>
      </c>
      <c r="R149" s="237">
        <f>Q149*H149</f>
        <v>0</v>
      </c>
      <c r="S149" s="237">
        <v>0</v>
      </c>
      <c r="T149" s="238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39" t="s">
        <v>356</v>
      </c>
      <c r="AT149" s="239" t="s">
        <v>351</v>
      </c>
      <c r="AU149" s="239" t="s">
        <v>85</v>
      </c>
      <c r="AY149" s="17" t="s">
        <v>349</v>
      </c>
      <c r="BE149" s="240">
        <f>IF(N149="základní",J149,0)</f>
        <v>0</v>
      </c>
      <c r="BF149" s="240">
        <f>IF(N149="snížená",J149,0)</f>
        <v>0</v>
      </c>
      <c r="BG149" s="240">
        <f>IF(N149="zákl. přenesená",J149,0)</f>
        <v>0</v>
      </c>
      <c r="BH149" s="240">
        <f>IF(N149="sníž. přenesená",J149,0)</f>
        <v>0</v>
      </c>
      <c r="BI149" s="240">
        <f>IF(N149="nulová",J149,0)</f>
        <v>0</v>
      </c>
      <c r="BJ149" s="17" t="s">
        <v>83</v>
      </c>
      <c r="BK149" s="240">
        <f>ROUND(I149*H149,2)</f>
        <v>0</v>
      </c>
      <c r="BL149" s="17" t="s">
        <v>356</v>
      </c>
      <c r="BM149" s="239" t="s">
        <v>2830</v>
      </c>
    </row>
    <row r="150" s="14" customFormat="1">
      <c r="A150" s="14"/>
      <c r="B150" s="252"/>
      <c r="C150" s="253"/>
      <c r="D150" s="243" t="s">
        <v>358</v>
      </c>
      <c r="E150" s="263" t="s">
        <v>1</v>
      </c>
      <c r="F150" s="254" t="s">
        <v>2831</v>
      </c>
      <c r="G150" s="253"/>
      <c r="H150" s="256">
        <v>64.799999999999997</v>
      </c>
      <c r="I150" s="257"/>
      <c r="J150" s="253"/>
      <c r="K150" s="253"/>
      <c r="L150" s="258"/>
      <c r="M150" s="259"/>
      <c r="N150" s="260"/>
      <c r="O150" s="260"/>
      <c r="P150" s="260"/>
      <c r="Q150" s="260"/>
      <c r="R150" s="260"/>
      <c r="S150" s="260"/>
      <c r="T150" s="261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62" t="s">
        <v>358</v>
      </c>
      <c r="AU150" s="262" t="s">
        <v>85</v>
      </c>
      <c r="AV150" s="14" t="s">
        <v>85</v>
      </c>
      <c r="AW150" s="14" t="s">
        <v>32</v>
      </c>
      <c r="AX150" s="14" t="s">
        <v>83</v>
      </c>
      <c r="AY150" s="262" t="s">
        <v>349</v>
      </c>
    </row>
    <row r="151" s="2" customFormat="1" ht="16.5" customHeight="1">
      <c r="A151" s="38"/>
      <c r="B151" s="39"/>
      <c r="C151" s="228" t="s">
        <v>408</v>
      </c>
      <c r="D151" s="228" t="s">
        <v>351</v>
      </c>
      <c r="E151" s="229" t="s">
        <v>2832</v>
      </c>
      <c r="F151" s="230" t="s">
        <v>2833</v>
      </c>
      <c r="G151" s="231" t="s">
        <v>363</v>
      </c>
      <c r="H151" s="232">
        <v>12.300000000000001</v>
      </c>
      <c r="I151" s="233"/>
      <c r="J151" s="234">
        <f>ROUND(I151*H151,2)</f>
        <v>0</v>
      </c>
      <c r="K151" s="230" t="s">
        <v>1</v>
      </c>
      <c r="L151" s="44"/>
      <c r="M151" s="235" t="s">
        <v>1</v>
      </c>
      <c r="N151" s="236" t="s">
        <v>41</v>
      </c>
      <c r="O151" s="91"/>
      <c r="P151" s="237">
        <f>O151*H151</f>
        <v>0</v>
      </c>
      <c r="Q151" s="237">
        <v>0</v>
      </c>
      <c r="R151" s="237">
        <f>Q151*H151</f>
        <v>0</v>
      </c>
      <c r="S151" s="237">
        <v>0</v>
      </c>
      <c r="T151" s="238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39" t="s">
        <v>356</v>
      </c>
      <c r="AT151" s="239" t="s">
        <v>351</v>
      </c>
      <c r="AU151" s="239" t="s">
        <v>85</v>
      </c>
      <c r="AY151" s="17" t="s">
        <v>349</v>
      </c>
      <c r="BE151" s="240">
        <f>IF(N151="základní",J151,0)</f>
        <v>0</v>
      </c>
      <c r="BF151" s="240">
        <f>IF(N151="snížená",J151,0)</f>
        <v>0</v>
      </c>
      <c r="BG151" s="240">
        <f>IF(N151="zákl. přenesená",J151,0)</f>
        <v>0</v>
      </c>
      <c r="BH151" s="240">
        <f>IF(N151="sníž. přenesená",J151,0)</f>
        <v>0</v>
      </c>
      <c r="BI151" s="240">
        <f>IF(N151="nulová",J151,0)</f>
        <v>0</v>
      </c>
      <c r="BJ151" s="17" t="s">
        <v>83</v>
      </c>
      <c r="BK151" s="240">
        <f>ROUND(I151*H151,2)</f>
        <v>0</v>
      </c>
      <c r="BL151" s="17" t="s">
        <v>356</v>
      </c>
      <c r="BM151" s="239" t="s">
        <v>2834</v>
      </c>
    </row>
    <row r="152" s="14" customFormat="1">
      <c r="A152" s="14"/>
      <c r="B152" s="252"/>
      <c r="C152" s="253"/>
      <c r="D152" s="243" t="s">
        <v>358</v>
      </c>
      <c r="E152" s="263" t="s">
        <v>1</v>
      </c>
      <c r="F152" s="254" t="s">
        <v>2835</v>
      </c>
      <c r="G152" s="253"/>
      <c r="H152" s="256">
        <v>12.300000000000001</v>
      </c>
      <c r="I152" s="257"/>
      <c r="J152" s="253"/>
      <c r="K152" s="253"/>
      <c r="L152" s="258"/>
      <c r="M152" s="259"/>
      <c r="N152" s="260"/>
      <c r="O152" s="260"/>
      <c r="P152" s="260"/>
      <c r="Q152" s="260"/>
      <c r="R152" s="260"/>
      <c r="S152" s="260"/>
      <c r="T152" s="261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2" t="s">
        <v>358</v>
      </c>
      <c r="AU152" s="262" t="s">
        <v>85</v>
      </c>
      <c r="AV152" s="14" t="s">
        <v>85</v>
      </c>
      <c r="AW152" s="14" t="s">
        <v>32</v>
      </c>
      <c r="AX152" s="14" t="s">
        <v>83</v>
      </c>
      <c r="AY152" s="262" t="s">
        <v>349</v>
      </c>
    </row>
    <row r="153" s="2" customFormat="1" ht="37.8" customHeight="1">
      <c r="A153" s="38"/>
      <c r="B153" s="39"/>
      <c r="C153" s="228" t="s">
        <v>150</v>
      </c>
      <c r="D153" s="228" t="s">
        <v>351</v>
      </c>
      <c r="E153" s="229" t="s">
        <v>2836</v>
      </c>
      <c r="F153" s="230" t="s">
        <v>2837</v>
      </c>
      <c r="G153" s="231" t="s">
        <v>354</v>
      </c>
      <c r="H153" s="232">
        <v>92</v>
      </c>
      <c r="I153" s="233"/>
      <c r="J153" s="234">
        <f>ROUND(I153*H153,2)</f>
        <v>0</v>
      </c>
      <c r="K153" s="230" t="s">
        <v>1</v>
      </c>
      <c r="L153" s="44"/>
      <c r="M153" s="235" t="s">
        <v>1</v>
      </c>
      <c r="N153" s="236" t="s">
        <v>41</v>
      </c>
      <c r="O153" s="91"/>
      <c r="P153" s="237">
        <f>O153*H153</f>
        <v>0</v>
      </c>
      <c r="Q153" s="237">
        <v>0</v>
      </c>
      <c r="R153" s="237">
        <f>Q153*H153</f>
        <v>0</v>
      </c>
      <c r="S153" s="237">
        <v>0</v>
      </c>
      <c r="T153" s="238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239" t="s">
        <v>356</v>
      </c>
      <c r="AT153" s="239" t="s">
        <v>351</v>
      </c>
      <c r="AU153" s="239" t="s">
        <v>85</v>
      </c>
      <c r="AY153" s="17" t="s">
        <v>349</v>
      </c>
      <c r="BE153" s="240">
        <f>IF(N153="základní",J153,0)</f>
        <v>0</v>
      </c>
      <c r="BF153" s="240">
        <f>IF(N153="snížená",J153,0)</f>
        <v>0</v>
      </c>
      <c r="BG153" s="240">
        <f>IF(N153="zákl. přenesená",J153,0)</f>
        <v>0</v>
      </c>
      <c r="BH153" s="240">
        <f>IF(N153="sníž. přenesená",J153,0)</f>
        <v>0</v>
      </c>
      <c r="BI153" s="240">
        <f>IF(N153="nulová",J153,0)</f>
        <v>0</v>
      </c>
      <c r="BJ153" s="17" t="s">
        <v>83</v>
      </c>
      <c r="BK153" s="240">
        <f>ROUND(I153*H153,2)</f>
        <v>0</v>
      </c>
      <c r="BL153" s="17" t="s">
        <v>356</v>
      </c>
      <c r="BM153" s="239" t="s">
        <v>2838</v>
      </c>
    </row>
    <row r="154" s="2" customFormat="1" ht="24.15" customHeight="1">
      <c r="A154" s="38"/>
      <c r="B154" s="39"/>
      <c r="C154" s="228" t="s">
        <v>8</v>
      </c>
      <c r="D154" s="228" t="s">
        <v>351</v>
      </c>
      <c r="E154" s="229" t="s">
        <v>2839</v>
      </c>
      <c r="F154" s="230" t="s">
        <v>2840</v>
      </c>
      <c r="G154" s="231" t="s">
        <v>354</v>
      </c>
      <c r="H154" s="232">
        <v>92</v>
      </c>
      <c r="I154" s="233"/>
      <c r="J154" s="234">
        <f>ROUND(I154*H154,2)</f>
        <v>0</v>
      </c>
      <c r="K154" s="230" t="s">
        <v>1</v>
      </c>
      <c r="L154" s="44"/>
      <c r="M154" s="235" t="s">
        <v>1</v>
      </c>
      <c r="N154" s="236" t="s">
        <v>41</v>
      </c>
      <c r="O154" s="91"/>
      <c r="P154" s="237">
        <f>O154*H154</f>
        <v>0</v>
      </c>
      <c r="Q154" s="237">
        <v>0</v>
      </c>
      <c r="R154" s="237">
        <f>Q154*H154</f>
        <v>0</v>
      </c>
      <c r="S154" s="237">
        <v>0</v>
      </c>
      <c r="T154" s="238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39" t="s">
        <v>356</v>
      </c>
      <c r="AT154" s="239" t="s">
        <v>351</v>
      </c>
      <c r="AU154" s="239" t="s">
        <v>85</v>
      </c>
      <c r="AY154" s="17" t="s">
        <v>349</v>
      </c>
      <c r="BE154" s="240">
        <f>IF(N154="základní",J154,0)</f>
        <v>0</v>
      </c>
      <c r="BF154" s="240">
        <f>IF(N154="snížená",J154,0)</f>
        <v>0</v>
      </c>
      <c r="BG154" s="240">
        <f>IF(N154="zákl. přenesená",J154,0)</f>
        <v>0</v>
      </c>
      <c r="BH154" s="240">
        <f>IF(N154="sníž. přenesená",J154,0)</f>
        <v>0</v>
      </c>
      <c r="BI154" s="240">
        <f>IF(N154="nulová",J154,0)</f>
        <v>0</v>
      </c>
      <c r="BJ154" s="17" t="s">
        <v>83</v>
      </c>
      <c r="BK154" s="240">
        <f>ROUND(I154*H154,2)</f>
        <v>0</v>
      </c>
      <c r="BL154" s="17" t="s">
        <v>356</v>
      </c>
      <c r="BM154" s="239" t="s">
        <v>2841</v>
      </c>
    </row>
    <row r="155" s="2" customFormat="1" ht="16.5" customHeight="1">
      <c r="A155" s="38"/>
      <c r="B155" s="39"/>
      <c r="C155" s="275" t="s">
        <v>194</v>
      </c>
      <c r="D155" s="275" t="s">
        <v>419</v>
      </c>
      <c r="E155" s="276" t="s">
        <v>2842</v>
      </c>
      <c r="F155" s="277" t="s">
        <v>2843</v>
      </c>
      <c r="G155" s="278" t="s">
        <v>1628</v>
      </c>
      <c r="H155" s="279">
        <v>1.8400000000000001</v>
      </c>
      <c r="I155" s="280"/>
      <c r="J155" s="281">
        <f>ROUND(I155*H155,2)</f>
        <v>0</v>
      </c>
      <c r="K155" s="277" t="s">
        <v>1</v>
      </c>
      <c r="L155" s="282"/>
      <c r="M155" s="283" t="s">
        <v>1</v>
      </c>
      <c r="N155" s="284" t="s">
        <v>41</v>
      </c>
      <c r="O155" s="91"/>
      <c r="P155" s="237">
        <f>O155*H155</f>
        <v>0</v>
      </c>
      <c r="Q155" s="237">
        <v>0.001</v>
      </c>
      <c r="R155" s="237">
        <f>Q155*H155</f>
        <v>0.0018400000000000001</v>
      </c>
      <c r="S155" s="237">
        <v>0</v>
      </c>
      <c r="T155" s="238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39" t="s">
        <v>396</v>
      </c>
      <c r="AT155" s="239" t="s">
        <v>419</v>
      </c>
      <c r="AU155" s="239" t="s">
        <v>85</v>
      </c>
      <c r="AY155" s="17" t="s">
        <v>349</v>
      </c>
      <c r="BE155" s="240">
        <f>IF(N155="základní",J155,0)</f>
        <v>0</v>
      </c>
      <c r="BF155" s="240">
        <f>IF(N155="snížená",J155,0)</f>
        <v>0</v>
      </c>
      <c r="BG155" s="240">
        <f>IF(N155="zákl. přenesená",J155,0)</f>
        <v>0</v>
      </c>
      <c r="BH155" s="240">
        <f>IF(N155="sníž. přenesená",J155,0)</f>
        <v>0</v>
      </c>
      <c r="BI155" s="240">
        <f>IF(N155="nulová",J155,0)</f>
        <v>0</v>
      </c>
      <c r="BJ155" s="17" t="s">
        <v>83</v>
      </c>
      <c r="BK155" s="240">
        <f>ROUND(I155*H155,2)</f>
        <v>0</v>
      </c>
      <c r="BL155" s="17" t="s">
        <v>356</v>
      </c>
      <c r="BM155" s="239" t="s">
        <v>2844</v>
      </c>
    </row>
    <row r="156" s="14" customFormat="1">
      <c r="A156" s="14"/>
      <c r="B156" s="252"/>
      <c r="C156" s="253"/>
      <c r="D156" s="243" t="s">
        <v>358</v>
      </c>
      <c r="E156" s="263" t="s">
        <v>1</v>
      </c>
      <c r="F156" s="254" t="s">
        <v>2845</v>
      </c>
      <c r="G156" s="253"/>
      <c r="H156" s="256">
        <v>1.8400000000000001</v>
      </c>
      <c r="I156" s="257"/>
      <c r="J156" s="253"/>
      <c r="K156" s="253"/>
      <c r="L156" s="258"/>
      <c r="M156" s="259"/>
      <c r="N156" s="260"/>
      <c r="O156" s="260"/>
      <c r="P156" s="260"/>
      <c r="Q156" s="260"/>
      <c r="R156" s="260"/>
      <c r="S156" s="260"/>
      <c r="T156" s="261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62" t="s">
        <v>358</v>
      </c>
      <c r="AU156" s="262" t="s">
        <v>85</v>
      </c>
      <c r="AV156" s="14" t="s">
        <v>85</v>
      </c>
      <c r="AW156" s="14" t="s">
        <v>32</v>
      </c>
      <c r="AX156" s="14" t="s">
        <v>83</v>
      </c>
      <c r="AY156" s="262" t="s">
        <v>349</v>
      </c>
    </row>
    <row r="157" s="2" customFormat="1" ht="24.15" customHeight="1">
      <c r="A157" s="38"/>
      <c r="B157" s="39"/>
      <c r="C157" s="228" t="s">
        <v>429</v>
      </c>
      <c r="D157" s="228" t="s">
        <v>351</v>
      </c>
      <c r="E157" s="229" t="s">
        <v>409</v>
      </c>
      <c r="F157" s="230" t="s">
        <v>410</v>
      </c>
      <c r="G157" s="231" t="s">
        <v>354</v>
      </c>
      <c r="H157" s="232">
        <v>167.785</v>
      </c>
      <c r="I157" s="233"/>
      <c r="J157" s="234">
        <f>ROUND(I157*H157,2)</f>
        <v>0</v>
      </c>
      <c r="K157" s="230" t="s">
        <v>1</v>
      </c>
      <c r="L157" s="44"/>
      <c r="M157" s="235" t="s">
        <v>1</v>
      </c>
      <c r="N157" s="236" t="s">
        <v>41</v>
      </c>
      <c r="O157" s="91"/>
      <c r="P157" s="237">
        <f>O157*H157</f>
        <v>0</v>
      </c>
      <c r="Q157" s="237">
        <v>0</v>
      </c>
      <c r="R157" s="237">
        <f>Q157*H157</f>
        <v>0</v>
      </c>
      <c r="S157" s="237">
        <v>0</v>
      </c>
      <c r="T157" s="238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39" t="s">
        <v>356</v>
      </c>
      <c r="AT157" s="239" t="s">
        <v>351</v>
      </c>
      <c r="AU157" s="239" t="s">
        <v>85</v>
      </c>
      <c r="AY157" s="17" t="s">
        <v>349</v>
      </c>
      <c r="BE157" s="240">
        <f>IF(N157="základní",J157,0)</f>
        <v>0</v>
      </c>
      <c r="BF157" s="240">
        <f>IF(N157="snížená",J157,0)</f>
        <v>0</v>
      </c>
      <c r="BG157" s="240">
        <f>IF(N157="zákl. přenesená",J157,0)</f>
        <v>0</v>
      </c>
      <c r="BH157" s="240">
        <f>IF(N157="sníž. přenesená",J157,0)</f>
        <v>0</v>
      </c>
      <c r="BI157" s="240">
        <f>IF(N157="nulová",J157,0)</f>
        <v>0</v>
      </c>
      <c r="BJ157" s="17" t="s">
        <v>83</v>
      </c>
      <c r="BK157" s="240">
        <f>ROUND(I157*H157,2)</f>
        <v>0</v>
      </c>
      <c r="BL157" s="17" t="s">
        <v>356</v>
      </c>
      <c r="BM157" s="239" t="s">
        <v>2846</v>
      </c>
    </row>
    <row r="158" s="14" customFormat="1">
      <c r="A158" s="14"/>
      <c r="B158" s="252"/>
      <c r="C158" s="253"/>
      <c r="D158" s="243" t="s">
        <v>358</v>
      </c>
      <c r="E158" s="263" t="s">
        <v>1</v>
      </c>
      <c r="F158" s="254" t="s">
        <v>2847</v>
      </c>
      <c r="G158" s="253"/>
      <c r="H158" s="256">
        <v>145.90000000000001</v>
      </c>
      <c r="I158" s="257"/>
      <c r="J158" s="253"/>
      <c r="K158" s="253"/>
      <c r="L158" s="258"/>
      <c r="M158" s="259"/>
      <c r="N158" s="260"/>
      <c r="O158" s="260"/>
      <c r="P158" s="260"/>
      <c r="Q158" s="260"/>
      <c r="R158" s="260"/>
      <c r="S158" s="260"/>
      <c r="T158" s="261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2" t="s">
        <v>358</v>
      </c>
      <c r="AU158" s="262" t="s">
        <v>85</v>
      </c>
      <c r="AV158" s="14" t="s">
        <v>85</v>
      </c>
      <c r="AW158" s="14" t="s">
        <v>32</v>
      </c>
      <c r="AX158" s="14" t="s">
        <v>76</v>
      </c>
      <c r="AY158" s="262" t="s">
        <v>349</v>
      </c>
    </row>
    <row r="159" s="14" customFormat="1">
      <c r="A159" s="14"/>
      <c r="B159" s="252"/>
      <c r="C159" s="253"/>
      <c r="D159" s="243" t="s">
        <v>358</v>
      </c>
      <c r="E159" s="263" t="s">
        <v>1</v>
      </c>
      <c r="F159" s="254" t="s">
        <v>2848</v>
      </c>
      <c r="G159" s="253"/>
      <c r="H159" s="256">
        <v>167.785</v>
      </c>
      <c r="I159" s="257"/>
      <c r="J159" s="253"/>
      <c r="K159" s="253"/>
      <c r="L159" s="258"/>
      <c r="M159" s="259"/>
      <c r="N159" s="260"/>
      <c r="O159" s="260"/>
      <c r="P159" s="260"/>
      <c r="Q159" s="260"/>
      <c r="R159" s="260"/>
      <c r="S159" s="260"/>
      <c r="T159" s="261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62" t="s">
        <v>358</v>
      </c>
      <c r="AU159" s="262" t="s">
        <v>85</v>
      </c>
      <c r="AV159" s="14" t="s">
        <v>85</v>
      </c>
      <c r="AW159" s="14" t="s">
        <v>32</v>
      </c>
      <c r="AX159" s="14" t="s">
        <v>83</v>
      </c>
      <c r="AY159" s="262" t="s">
        <v>349</v>
      </c>
    </row>
    <row r="160" s="12" customFormat="1" ht="22.8" customHeight="1">
      <c r="A160" s="12"/>
      <c r="B160" s="212"/>
      <c r="C160" s="213"/>
      <c r="D160" s="214" t="s">
        <v>75</v>
      </c>
      <c r="E160" s="226" t="s">
        <v>115</v>
      </c>
      <c r="F160" s="226" t="s">
        <v>473</v>
      </c>
      <c r="G160" s="213"/>
      <c r="H160" s="213"/>
      <c r="I160" s="216"/>
      <c r="J160" s="227">
        <f>BK160</f>
        <v>0</v>
      </c>
      <c r="K160" s="213"/>
      <c r="L160" s="218"/>
      <c r="M160" s="219"/>
      <c r="N160" s="220"/>
      <c r="O160" s="220"/>
      <c r="P160" s="221">
        <f>SUM(P161:P164)</f>
        <v>0</v>
      </c>
      <c r="Q160" s="220"/>
      <c r="R160" s="221">
        <f>SUM(R161:R164)</f>
        <v>16.641821</v>
      </c>
      <c r="S160" s="220"/>
      <c r="T160" s="222">
        <f>SUM(T161:T164)</f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223" t="s">
        <v>83</v>
      </c>
      <c r="AT160" s="224" t="s">
        <v>75</v>
      </c>
      <c r="AU160" s="224" t="s">
        <v>83</v>
      </c>
      <c r="AY160" s="223" t="s">
        <v>349</v>
      </c>
      <c r="BK160" s="225">
        <f>SUM(BK161:BK164)</f>
        <v>0</v>
      </c>
    </row>
    <row r="161" s="2" customFormat="1" ht="24.15" customHeight="1">
      <c r="A161" s="38"/>
      <c r="B161" s="39"/>
      <c r="C161" s="228" t="s">
        <v>434</v>
      </c>
      <c r="D161" s="228" t="s">
        <v>351</v>
      </c>
      <c r="E161" s="229" t="s">
        <v>2849</v>
      </c>
      <c r="F161" s="230" t="s">
        <v>2850</v>
      </c>
      <c r="G161" s="231" t="s">
        <v>422</v>
      </c>
      <c r="H161" s="232">
        <v>22.300000000000001</v>
      </c>
      <c r="I161" s="233"/>
      <c r="J161" s="234">
        <f>ROUND(I161*H161,2)</f>
        <v>0</v>
      </c>
      <c r="K161" s="230" t="s">
        <v>1</v>
      </c>
      <c r="L161" s="44"/>
      <c r="M161" s="235" t="s">
        <v>1</v>
      </c>
      <c r="N161" s="236" t="s">
        <v>41</v>
      </c>
      <c r="O161" s="91"/>
      <c r="P161" s="237">
        <f>O161*H161</f>
        <v>0</v>
      </c>
      <c r="Q161" s="237">
        <v>0.24127000000000001</v>
      </c>
      <c r="R161" s="237">
        <f>Q161*H161</f>
        <v>5.3803210000000004</v>
      </c>
      <c r="S161" s="237">
        <v>0</v>
      </c>
      <c r="T161" s="238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39" t="s">
        <v>356</v>
      </c>
      <c r="AT161" s="239" t="s">
        <v>351</v>
      </c>
      <c r="AU161" s="239" t="s">
        <v>85</v>
      </c>
      <c r="AY161" s="17" t="s">
        <v>349</v>
      </c>
      <c r="BE161" s="240">
        <f>IF(N161="základní",J161,0)</f>
        <v>0</v>
      </c>
      <c r="BF161" s="240">
        <f>IF(N161="snížená",J161,0)</f>
        <v>0</v>
      </c>
      <c r="BG161" s="240">
        <f>IF(N161="zákl. přenesená",J161,0)</f>
        <v>0</v>
      </c>
      <c r="BH161" s="240">
        <f>IF(N161="sníž. přenesená",J161,0)</f>
        <v>0</v>
      </c>
      <c r="BI161" s="240">
        <f>IF(N161="nulová",J161,0)</f>
        <v>0</v>
      </c>
      <c r="BJ161" s="17" t="s">
        <v>83</v>
      </c>
      <c r="BK161" s="240">
        <f>ROUND(I161*H161,2)</f>
        <v>0</v>
      </c>
      <c r="BL161" s="17" t="s">
        <v>356</v>
      </c>
      <c r="BM161" s="239" t="s">
        <v>2851</v>
      </c>
    </row>
    <row r="162" s="14" customFormat="1">
      <c r="A162" s="14"/>
      <c r="B162" s="252"/>
      <c r="C162" s="253"/>
      <c r="D162" s="243" t="s">
        <v>358</v>
      </c>
      <c r="E162" s="263" t="s">
        <v>1</v>
      </c>
      <c r="F162" s="254" t="s">
        <v>2852</v>
      </c>
      <c r="G162" s="253"/>
      <c r="H162" s="256">
        <v>22.300000000000001</v>
      </c>
      <c r="I162" s="257"/>
      <c r="J162" s="253"/>
      <c r="K162" s="253"/>
      <c r="L162" s="258"/>
      <c r="M162" s="259"/>
      <c r="N162" s="260"/>
      <c r="O162" s="260"/>
      <c r="P162" s="260"/>
      <c r="Q162" s="260"/>
      <c r="R162" s="260"/>
      <c r="S162" s="260"/>
      <c r="T162" s="261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62" t="s">
        <v>358</v>
      </c>
      <c r="AU162" s="262" t="s">
        <v>85</v>
      </c>
      <c r="AV162" s="14" t="s">
        <v>85</v>
      </c>
      <c r="AW162" s="14" t="s">
        <v>32</v>
      </c>
      <c r="AX162" s="14" t="s">
        <v>83</v>
      </c>
      <c r="AY162" s="262" t="s">
        <v>349</v>
      </c>
    </row>
    <row r="163" s="2" customFormat="1" ht="24.15" customHeight="1">
      <c r="A163" s="38"/>
      <c r="B163" s="39"/>
      <c r="C163" s="275" t="s">
        <v>439</v>
      </c>
      <c r="D163" s="275" t="s">
        <v>419</v>
      </c>
      <c r="E163" s="276" t="s">
        <v>2853</v>
      </c>
      <c r="F163" s="277" t="s">
        <v>2854</v>
      </c>
      <c r="G163" s="278" t="s">
        <v>416</v>
      </c>
      <c r="H163" s="279">
        <v>223</v>
      </c>
      <c r="I163" s="280"/>
      <c r="J163" s="281">
        <f>ROUND(I163*H163,2)</f>
        <v>0</v>
      </c>
      <c r="K163" s="277" t="s">
        <v>1</v>
      </c>
      <c r="L163" s="282"/>
      <c r="M163" s="283" t="s">
        <v>1</v>
      </c>
      <c r="N163" s="284" t="s">
        <v>41</v>
      </c>
      <c r="O163" s="91"/>
      <c r="P163" s="237">
        <f>O163*H163</f>
        <v>0</v>
      </c>
      <c r="Q163" s="237">
        <v>0.050500000000000003</v>
      </c>
      <c r="R163" s="237">
        <f>Q163*H163</f>
        <v>11.2615</v>
      </c>
      <c r="S163" s="237">
        <v>0</v>
      </c>
      <c r="T163" s="238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39" t="s">
        <v>396</v>
      </c>
      <c r="AT163" s="239" t="s">
        <v>419</v>
      </c>
      <c r="AU163" s="239" t="s">
        <v>85</v>
      </c>
      <c r="AY163" s="17" t="s">
        <v>349</v>
      </c>
      <c r="BE163" s="240">
        <f>IF(N163="základní",J163,0)</f>
        <v>0</v>
      </c>
      <c r="BF163" s="240">
        <f>IF(N163="snížená",J163,0)</f>
        <v>0</v>
      </c>
      <c r="BG163" s="240">
        <f>IF(N163="zákl. přenesená",J163,0)</f>
        <v>0</v>
      </c>
      <c r="BH163" s="240">
        <f>IF(N163="sníž. přenesená",J163,0)</f>
        <v>0</v>
      </c>
      <c r="BI163" s="240">
        <f>IF(N163="nulová",J163,0)</f>
        <v>0</v>
      </c>
      <c r="BJ163" s="17" t="s">
        <v>83</v>
      </c>
      <c r="BK163" s="240">
        <f>ROUND(I163*H163,2)</f>
        <v>0</v>
      </c>
      <c r="BL163" s="17" t="s">
        <v>356</v>
      </c>
      <c r="BM163" s="239" t="s">
        <v>2855</v>
      </c>
    </row>
    <row r="164" s="14" customFormat="1">
      <c r="A164" s="14"/>
      <c r="B164" s="252"/>
      <c r="C164" s="253"/>
      <c r="D164" s="243" t="s">
        <v>358</v>
      </c>
      <c r="E164" s="263" t="s">
        <v>1</v>
      </c>
      <c r="F164" s="254" t="s">
        <v>2856</v>
      </c>
      <c r="G164" s="253"/>
      <c r="H164" s="256">
        <v>223</v>
      </c>
      <c r="I164" s="257"/>
      <c r="J164" s="253"/>
      <c r="K164" s="253"/>
      <c r="L164" s="258"/>
      <c r="M164" s="259"/>
      <c r="N164" s="260"/>
      <c r="O164" s="260"/>
      <c r="P164" s="260"/>
      <c r="Q164" s="260"/>
      <c r="R164" s="260"/>
      <c r="S164" s="260"/>
      <c r="T164" s="261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2" t="s">
        <v>358</v>
      </c>
      <c r="AU164" s="262" t="s">
        <v>85</v>
      </c>
      <c r="AV164" s="14" t="s">
        <v>85</v>
      </c>
      <c r="AW164" s="14" t="s">
        <v>32</v>
      </c>
      <c r="AX164" s="14" t="s">
        <v>83</v>
      </c>
      <c r="AY164" s="262" t="s">
        <v>349</v>
      </c>
    </row>
    <row r="165" s="12" customFormat="1" ht="22.8" customHeight="1">
      <c r="A165" s="12"/>
      <c r="B165" s="212"/>
      <c r="C165" s="213"/>
      <c r="D165" s="214" t="s">
        <v>75</v>
      </c>
      <c r="E165" s="226" t="s">
        <v>378</v>
      </c>
      <c r="F165" s="226" t="s">
        <v>2857</v>
      </c>
      <c r="G165" s="213"/>
      <c r="H165" s="213"/>
      <c r="I165" s="216"/>
      <c r="J165" s="227">
        <f>BK165</f>
        <v>0</v>
      </c>
      <c r="K165" s="213"/>
      <c r="L165" s="218"/>
      <c r="M165" s="219"/>
      <c r="N165" s="220"/>
      <c r="O165" s="220"/>
      <c r="P165" s="221">
        <f>SUM(P166:P179)</f>
        <v>0</v>
      </c>
      <c r="Q165" s="220"/>
      <c r="R165" s="221">
        <f>SUM(R166:R179)</f>
        <v>133.580116</v>
      </c>
      <c r="S165" s="220"/>
      <c r="T165" s="222">
        <f>SUM(T166:T179)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23" t="s">
        <v>83</v>
      </c>
      <c r="AT165" s="224" t="s">
        <v>75</v>
      </c>
      <c r="AU165" s="224" t="s">
        <v>83</v>
      </c>
      <c r="AY165" s="223" t="s">
        <v>349</v>
      </c>
      <c r="BK165" s="225">
        <f>SUM(BK166:BK179)</f>
        <v>0</v>
      </c>
    </row>
    <row r="166" s="2" customFormat="1" ht="21.75" customHeight="1">
      <c r="A166" s="38"/>
      <c r="B166" s="39"/>
      <c r="C166" s="228" t="s">
        <v>159</v>
      </c>
      <c r="D166" s="228" t="s">
        <v>351</v>
      </c>
      <c r="E166" s="229" t="s">
        <v>2858</v>
      </c>
      <c r="F166" s="230" t="s">
        <v>2859</v>
      </c>
      <c r="G166" s="231" t="s">
        <v>354</v>
      </c>
      <c r="H166" s="232">
        <v>222.40000000000001</v>
      </c>
      <c r="I166" s="233"/>
      <c r="J166" s="234">
        <f>ROUND(I166*H166,2)</f>
        <v>0</v>
      </c>
      <c r="K166" s="230" t="s">
        <v>1</v>
      </c>
      <c r="L166" s="44"/>
      <c r="M166" s="235" t="s">
        <v>1</v>
      </c>
      <c r="N166" s="236" t="s">
        <v>41</v>
      </c>
      <c r="O166" s="91"/>
      <c r="P166" s="237">
        <f>O166*H166</f>
        <v>0</v>
      </c>
      <c r="Q166" s="237">
        <v>0.091999999999999998</v>
      </c>
      <c r="R166" s="237">
        <f>Q166*H166</f>
        <v>20.460799999999999</v>
      </c>
      <c r="S166" s="237">
        <v>0</v>
      </c>
      <c r="T166" s="238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39" t="s">
        <v>356</v>
      </c>
      <c r="AT166" s="239" t="s">
        <v>351</v>
      </c>
      <c r="AU166" s="239" t="s">
        <v>85</v>
      </c>
      <c r="AY166" s="17" t="s">
        <v>349</v>
      </c>
      <c r="BE166" s="240">
        <f>IF(N166="základní",J166,0)</f>
        <v>0</v>
      </c>
      <c r="BF166" s="240">
        <f>IF(N166="snížená",J166,0)</f>
        <v>0</v>
      </c>
      <c r="BG166" s="240">
        <f>IF(N166="zákl. přenesená",J166,0)</f>
        <v>0</v>
      </c>
      <c r="BH166" s="240">
        <f>IF(N166="sníž. přenesená",J166,0)</f>
        <v>0</v>
      </c>
      <c r="BI166" s="240">
        <f>IF(N166="nulová",J166,0)</f>
        <v>0</v>
      </c>
      <c r="BJ166" s="17" t="s">
        <v>83</v>
      </c>
      <c r="BK166" s="240">
        <f>ROUND(I166*H166,2)</f>
        <v>0</v>
      </c>
      <c r="BL166" s="17" t="s">
        <v>356</v>
      </c>
      <c r="BM166" s="239" t="s">
        <v>2860</v>
      </c>
    </row>
    <row r="167" s="14" customFormat="1">
      <c r="A167" s="14"/>
      <c r="B167" s="252"/>
      <c r="C167" s="253"/>
      <c r="D167" s="243" t="s">
        <v>358</v>
      </c>
      <c r="E167" s="263" t="s">
        <v>1</v>
      </c>
      <c r="F167" s="254" t="s">
        <v>2847</v>
      </c>
      <c r="G167" s="253"/>
      <c r="H167" s="256">
        <v>145.90000000000001</v>
      </c>
      <c r="I167" s="257"/>
      <c r="J167" s="253"/>
      <c r="K167" s="253"/>
      <c r="L167" s="258"/>
      <c r="M167" s="259"/>
      <c r="N167" s="260"/>
      <c r="O167" s="260"/>
      <c r="P167" s="260"/>
      <c r="Q167" s="260"/>
      <c r="R167" s="260"/>
      <c r="S167" s="260"/>
      <c r="T167" s="261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2" t="s">
        <v>358</v>
      </c>
      <c r="AU167" s="262" t="s">
        <v>85</v>
      </c>
      <c r="AV167" s="14" t="s">
        <v>85</v>
      </c>
      <c r="AW167" s="14" t="s">
        <v>32</v>
      </c>
      <c r="AX167" s="14" t="s">
        <v>76</v>
      </c>
      <c r="AY167" s="262" t="s">
        <v>349</v>
      </c>
    </row>
    <row r="168" s="14" customFormat="1">
      <c r="A168" s="14"/>
      <c r="B168" s="252"/>
      <c r="C168" s="253"/>
      <c r="D168" s="243" t="s">
        <v>358</v>
      </c>
      <c r="E168" s="263" t="s">
        <v>1</v>
      </c>
      <c r="F168" s="254" t="s">
        <v>2807</v>
      </c>
      <c r="G168" s="253"/>
      <c r="H168" s="256">
        <v>76.5</v>
      </c>
      <c r="I168" s="257"/>
      <c r="J168" s="253"/>
      <c r="K168" s="253"/>
      <c r="L168" s="258"/>
      <c r="M168" s="259"/>
      <c r="N168" s="260"/>
      <c r="O168" s="260"/>
      <c r="P168" s="260"/>
      <c r="Q168" s="260"/>
      <c r="R168" s="260"/>
      <c r="S168" s="260"/>
      <c r="T168" s="261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62" t="s">
        <v>358</v>
      </c>
      <c r="AU168" s="262" t="s">
        <v>85</v>
      </c>
      <c r="AV168" s="14" t="s">
        <v>85</v>
      </c>
      <c r="AW168" s="14" t="s">
        <v>32</v>
      </c>
      <c r="AX168" s="14" t="s">
        <v>76</v>
      </c>
      <c r="AY168" s="262" t="s">
        <v>349</v>
      </c>
    </row>
    <row r="169" s="15" customFormat="1">
      <c r="A169" s="15"/>
      <c r="B169" s="264"/>
      <c r="C169" s="265"/>
      <c r="D169" s="243" t="s">
        <v>358</v>
      </c>
      <c r="E169" s="266" t="s">
        <v>1</v>
      </c>
      <c r="F169" s="267" t="s">
        <v>377</v>
      </c>
      <c r="G169" s="265"/>
      <c r="H169" s="268">
        <v>222.40000000000001</v>
      </c>
      <c r="I169" s="269"/>
      <c r="J169" s="265"/>
      <c r="K169" s="265"/>
      <c r="L169" s="270"/>
      <c r="M169" s="271"/>
      <c r="N169" s="272"/>
      <c r="O169" s="272"/>
      <c r="P169" s="272"/>
      <c r="Q169" s="272"/>
      <c r="R169" s="272"/>
      <c r="S169" s="272"/>
      <c r="T169" s="273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74" t="s">
        <v>358</v>
      </c>
      <c r="AU169" s="274" t="s">
        <v>85</v>
      </c>
      <c r="AV169" s="15" t="s">
        <v>356</v>
      </c>
      <c r="AW169" s="15" t="s">
        <v>32</v>
      </c>
      <c r="AX169" s="15" t="s">
        <v>83</v>
      </c>
      <c r="AY169" s="274" t="s">
        <v>349</v>
      </c>
    </row>
    <row r="170" s="2" customFormat="1" ht="24.15" customHeight="1">
      <c r="A170" s="38"/>
      <c r="B170" s="39"/>
      <c r="C170" s="228" t="s">
        <v>450</v>
      </c>
      <c r="D170" s="228" t="s">
        <v>351</v>
      </c>
      <c r="E170" s="229" t="s">
        <v>2861</v>
      </c>
      <c r="F170" s="230" t="s">
        <v>2862</v>
      </c>
      <c r="G170" s="231" t="s">
        <v>354</v>
      </c>
      <c r="H170" s="232">
        <v>160.49000000000001</v>
      </c>
      <c r="I170" s="233"/>
      <c r="J170" s="234">
        <f>ROUND(I170*H170,2)</f>
        <v>0</v>
      </c>
      <c r="K170" s="230" t="s">
        <v>1</v>
      </c>
      <c r="L170" s="44"/>
      <c r="M170" s="235" t="s">
        <v>1</v>
      </c>
      <c r="N170" s="236" t="s">
        <v>41</v>
      </c>
      <c r="O170" s="91"/>
      <c r="P170" s="237">
        <f>O170*H170</f>
        <v>0</v>
      </c>
      <c r="Q170" s="237">
        <v>0.46000000000000002</v>
      </c>
      <c r="R170" s="237">
        <f>Q170*H170</f>
        <v>73.825400000000002</v>
      </c>
      <c r="S170" s="237">
        <v>0</v>
      </c>
      <c r="T170" s="238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39" t="s">
        <v>356</v>
      </c>
      <c r="AT170" s="239" t="s">
        <v>351</v>
      </c>
      <c r="AU170" s="239" t="s">
        <v>85</v>
      </c>
      <c r="AY170" s="17" t="s">
        <v>349</v>
      </c>
      <c r="BE170" s="240">
        <f>IF(N170="základní",J170,0)</f>
        <v>0</v>
      </c>
      <c r="BF170" s="240">
        <f>IF(N170="snížená",J170,0)</f>
        <v>0</v>
      </c>
      <c r="BG170" s="240">
        <f>IF(N170="zákl. přenesená",J170,0)</f>
        <v>0</v>
      </c>
      <c r="BH170" s="240">
        <f>IF(N170="sníž. přenesená",J170,0)</f>
        <v>0</v>
      </c>
      <c r="BI170" s="240">
        <f>IF(N170="nulová",J170,0)</f>
        <v>0</v>
      </c>
      <c r="BJ170" s="17" t="s">
        <v>83</v>
      </c>
      <c r="BK170" s="240">
        <f>ROUND(I170*H170,2)</f>
        <v>0</v>
      </c>
      <c r="BL170" s="17" t="s">
        <v>356</v>
      </c>
      <c r="BM170" s="239" t="s">
        <v>2863</v>
      </c>
    </row>
    <row r="171" s="14" customFormat="1">
      <c r="A171" s="14"/>
      <c r="B171" s="252"/>
      <c r="C171" s="253"/>
      <c r="D171" s="243" t="s">
        <v>358</v>
      </c>
      <c r="E171" s="263" t="s">
        <v>1</v>
      </c>
      <c r="F171" s="254" t="s">
        <v>2847</v>
      </c>
      <c r="G171" s="253"/>
      <c r="H171" s="256">
        <v>145.90000000000001</v>
      </c>
      <c r="I171" s="257"/>
      <c r="J171" s="253"/>
      <c r="K171" s="253"/>
      <c r="L171" s="258"/>
      <c r="M171" s="259"/>
      <c r="N171" s="260"/>
      <c r="O171" s="260"/>
      <c r="P171" s="260"/>
      <c r="Q171" s="260"/>
      <c r="R171" s="260"/>
      <c r="S171" s="260"/>
      <c r="T171" s="261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62" t="s">
        <v>358</v>
      </c>
      <c r="AU171" s="262" t="s">
        <v>85</v>
      </c>
      <c r="AV171" s="14" t="s">
        <v>85</v>
      </c>
      <c r="AW171" s="14" t="s">
        <v>32</v>
      </c>
      <c r="AX171" s="14" t="s">
        <v>76</v>
      </c>
      <c r="AY171" s="262" t="s">
        <v>349</v>
      </c>
    </row>
    <row r="172" s="14" customFormat="1">
      <c r="A172" s="14"/>
      <c r="B172" s="252"/>
      <c r="C172" s="253"/>
      <c r="D172" s="243" t="s">
        <v>358</v>
      </c>
      <c r="E172" s="263" t="s">
        <v>1</v>
      </c>
      <c r="F172" s="254" t="s">
        <v>2864</v>
      </c>
      <c r="G172" s="253"/>
      <c r="H172" s="256">
        <v>160.49000000000001</v>
      </c>
      <c r="I172" s="257"/>
      <c r="J172" s="253"/>
      <c r="K172" s="253"/>
      <c r="L172" s="258"/>
      <c r="M172" s="259"/>
      <c r="N172" s="260"/>
      <c r="O172" s="260"/>
      <c r="P172" s="260"/>
      <c r="Q172" s="260"/>
      <c r="R172" s="260"/>
      <c r="S172" s="260"/>
      <c r="T172" s="261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2" t="s">
        <v>358</v>
      </c>
      <c r="AU172" s="262" t="s">
        <v>85</v>
      </c>
      <c r="AV172" s="14" t="s">
        <v>85</v>
      </c>
      <c r="AW172" s="14" t="s">
        <v>32</v>
      </c>
      <c r="AX172" s="14" t="s">
        <v>83</v>
      </c>
      <c r="AY172" s="262" t="s">
        <v>349</v>
      </c>
    </row>
    <row r="173" s="2" customFormat="1" ht="33" customHeight="1">
      <c r="A173" s="38"/>
      <c r="B173" s="39"/>
      <c r="C173" s="228" t="s">
        <v>153</v>
      </c>
      <c r="D173" s="228" t="s">
        <v>351</v>
      </c>
      <c r="E173" s="229" t="s">
        <v>2865</v>
      </c>
      <c r="F173" s="230" t="s">
        <v>2866</v>
      </c>
      <c r="G173" s="231" t="s">
        <v>354</v>
      </c>
      <c r="H173" s="232">
        <v>222.40000000000001</v>
      </c>
      <c r="I173" s="233"/>
      <c r="J173" s="234">
        <f>ROUND(I173*H173,2)</f>
        <v>0</v>
      </c>
      <c r="K173" s="230" t="s">
        <v>1</v>
      </c>
      <c r="L173" s="44"/>
      <c r="M173" s="235" t="s">
        <v>1</v>
      </c>
      <c r="N173" s="236" t="s">
        <v>41</v>
      </c>
      <c r="O173" s="91"/>
      <c r="P173" s="237">
        <f>O173*H173</f>
        <v>0</v>
      </c>
      <c r="Q173" s="237">
        <v>0.089219999999999994</v>
      </c>
      <c r="R173" s="237">
        <f>Q173*H173</f>
        <v>19.842527999999998</v>
      </c>
      <c r="S173" s="237">
        <v>0</v>
      </c>
      <c r="T173" s="238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39" t="s">
        <v>356</v>
      </c>
      <c r="AT173" s="239" t="s">
        <v>351</v>
      </c>
      <c r="AU173" s="239" t="s">
        <v>85</v>
      </c>
      <c r="AY173" s="17" t="s">
        <v>349</v>
      </c>
      <c r="BE173" s="240">
        <f>IF(N173="základní",J173,0)</f>
        <v>0</v>
      </c>
      <c r="BF173" s="240">
        <f>IF(N173="snížená",J173,0)</f>
        <v>0</v>
      </c>
      <c r="BG173" s="240">
        <f>IF(N173="zákl. přenesená",J173,0)</f>
        <v>0</v>
      </c>
      <c r="BH173" s="240">
        <f>IF(N173="sníž. přenesená",J173,0)</f>
        <v>0</v>
      </c>
      <c r="BI173" s="240">
        <f>IF(N173="nulová",J173,0)</f>
        <v>0</v>
      </c>
      <c r="BJ173" s="17" t="s">
        <v>83</v>
      </c>
      <c r="BK173" s="240">
        <f>ROUND(I173*H173,2)</f>
        <v>0</v>
      </c>
      <c r="BL173" s="17" t="s">
        <v>356</v>
      </c>
      <c r="BM173" s="239" t="s">
        <v>2867</v>
      </c>
    </row>
    <row r="174" s="14" customFormat="1">
      <c r="A174" s="14"/>
      <c r="B174" s="252"/>
      <c r="C174" s="253"/>
      <c r="D174" s="243" t="s">
        <v>358</v>
      </c>
      <c r="E174" s="263" t="s">
        <v>1</v>
      </c>
      <c r="F174" s="254" t="s">
        <v>2847</v>
      </c>
      <c r="G174" s="253"/>
      <c r="H174" s="256">
        <v>145.90000000000001</v>
      </c>
      <c r="I174" s="257"/>
      <c r="J174" s="253"/>
      <c r="K174" s="253"/>
      <c r="L174" s="258"/>
      <c r="M174" s="259"/>
      <c r="N174" s="260"/>
      <c r="O174" s="260"/>
      <c r="P174" s="260"/>
      <c r="Q174" s="260"/>
      <c r="R174" s="260"/>
      <c r="S174" s="260"/>
      <c r="T174" s="261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62" t="s">
        <v>358</v>
      </c>
      <c r="AU174" s="262" t="s">
        <v>85</v>
      </c>
      <c r="AV174" s="14" t="s">
        <v>85</v>
      </c>
      <c r="AW174" s="14" t="s">
        <v>32</v>
      </c>
      <c r="AX174" s="14" t="s">
        <v>76</v>
      </c>
      <c r="AY174" s="262" t="s">
        <v>349</v>
      </c>
    </row>
    <row r="175" s="14" customFormat="1">
      <c r="A175" s="14"/>
      <c r="B175" s="252"/>
      <c r="C175" s="253"/>
      <c r="D175" s="243" t="s">
        <v>358</v>
      </c>
      <c r="E175" s="263" t="s">
        <v>1</v>
      </c>
      <c r="F175" s="254" t="s">
        <v>2807</v>
      </c>
      <c r="G175" s="253"/>
      <c r="H175" s="256">
        <v>76.5</v>
      </c>
      <c r="I175" s="257"/>
      <c r="J175" s="253"/>
      <c r="K175" s="253"/>
      <c r="L175" s="258"/>
      <c r="M175" s="259"/>
      <c r="N175" s="260"/>
      <c r="O175" s="260"/>
      <c r="P175" s="260"/>
      <c r="Q175" s="260"/>
      <c r="R175" s="260"/>
      <c r="S175" s="260"/>
      <c r="T175" s="261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2" t="s">
        <v>358</v>
      </c>
      <c r="AU175" s="262" t="s">
        <v>85</v>
      </c>
      <c r="AV175" s="14" t="s">
        <v>85</v>
      </c>
      <c r="AW175" s="14" t="s">
        <v>32</v>
      </c>
      <c r="AX175" s="14" t="s">
        <v>76</v>
      </c>
      <c r="AY175" s="262" t="s">
        <v>349</v>
      </c>
    </row>
    <row r="176" s="15" customFormat="1">
      <c r="A176" s="15"/>
      <c r="B176" s="264"/>
      <c r="C176" s="265"/>
      <c r="D176" s="243" t="s">
        <v>358</v>
      </c>
      <c r="E176" s="266" t="s">
        <v>1</v>
      </c>
      <c r="F176" s="267" t="s">
        <v>377</v>
      </c>
      <c r="G176" s="265"/>
      <c r="H176" s="268">
        <v>222.40000000000001</v>
      </c>
      <c r="I176" s="269"/>
      <c r="J176" s="265"/>
      <c r="K176" s="265"/>
      <c r="L176" s="270"/>
      <c r="M176" s="271"/>
      <c r="N176" s="272"/>
      <c r="O176" s="272"/>
      <c r="P176" s="272"/>
      <c r="Q176" s="272"/>
      <c r="R176" s="272"/>
      <c r="S176" s="272"/>
      <c r="T176" s="273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74" t="s">
        <v>358</v>
      </c>
      <c r="AU176" s="274" t="s">
        <v>85</v>
      </c>
      <c r="AV176" s="15" t="s">
        <v>356</v>
      </c>
      <c r="AW176" s="15" t="s">
        <v>32</v>
      </c>
      <c r="AX176" s="15" t="s">
        <v>83</v>
      </c>
      <c r="AY176" s="274" t="s">
        <v>349</v>
      </c>
    </row>
    <row r="177" s="2" customFormat="1" ht="24.15" customHeight="1">
      <c r="A177" s="38"/>
      <c r="B177" s="39"/>
      <c r="C177" s="275" t="s">
        <v>462</v>
      </c>
      <c r="D177" s="275" t="s">
        <v>419</v>
      </c>
      <c r="E177" s="276" t="s">
        <v>2868</v>
      </c>
      <c r="F177" s="277" t="s">
        <v>2869</v>
      </c>
      <c r="G177" s="278" t="s">
        <v>354</v>
      </c>
      <c r="H177" s="279">
        <v>147.35900000000001</v>
      </c>
      <c r="I177" s="280"/>
      <c r="J177" s="281">
        <f>ROUND(I177*H177,2)</f>
        <v>0</v>
      </c>
      <c r="K177" s="277" t="s">
        <v>1</v>
      </c>
      <c r="L177" s="282"/>
      <c r="M177" s="283" t="s">
        <v>1</v>
      </c>
      <c r="N177" s="284" t="s">
        <v>41</v>
      </c>
      <c r="O177" s="91"/>
      <c r="P177" s="237">
        <f>O177*H177</f>
        <v>0</v>
      </c>
      <c r="Q177" s="237">
        <v>0.13200000000000001</v>
      </c>
      <c r="R177" s="237">
        <f>Q177*H177</f>
        <v>19.451388000000001</v>
      </c>
      <c r="S177" s="237">
        <v>0</v>
      </c>
      <c r="T177" s="238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39" t="s">
        <v>396</v>
      </c>
      <c r="AT177" s="239" t="s">
        <v>419</v>
      </c>
      <c r="AU177" s="239" t="s">
        <v>85</v>
      </c>
      <c r="AY177" s="17" t="s">
        <v>349</v>
      </c>
      <c r="BE177" s="240">
        <f>IF(N177="základní",J177,0)</f>
        <v>0</v>
      </c>
      <c r="BF177" s="240">
        <f>IF(N177="snížená",J177,0)</f>
        <v>0</v>
      </c>
      <c r="BG177" s="240">
        <f>IF(N177="zákl. přenesená",J177,0)</f>
        <v>0</v>
      </c>
      <c r="BH177" s="240">
        <f>IF(N177="sníž. přenesená",J177,0)</f>
        <v>0</v>
      </c>
      <c r="BI177" s="240">
        <f>IF(N177="nulová",J177,0)</f>
        <v>0</v>
      </c>
      <c r="BJ177" s="17" t="s">
        <v>83</v>
      </c>
      <c r="BK177" s="240">
        <f>ROUND(I177*H177,2)</f>
        <v>0</v>
      </c>
      <c r="BL177" s="17" t="s">
        <v>356</v>
      </c>
      <c r="BM177" s="239" t="s">
        <v>2870</v>
      </c>
    </row>
    <row r="178" s="14" customFormat="1">
      <c r="A178" s="14"/>
      <c r="B178" s="252"/>
      <c r="C178" s="253"/>
      <c r="D178" s="243" t="s">
        <v>358</v>
      </c>
      <c r="E178" s="263" t="s">
        <v>1</v>
      </c>
      <c r="F178" s="254" t="s">
        <v>2847</v>
      </c>
      <c r="G178" s="253"/>
      <c r="H178" s="256">
        <v>145.90000000000001</v>
      </c>
      <c r="I178" s="257"/>
      <c r="J178" s="253"/>
      <c r="K178" s="253"/>
      <c r="L178" s="258"/>
      <c r="M178" s="259"/>
      <c r="N178" s="260"/>
      <c r="O178" s="260"/>
      <c r="P178" s="260"/>
      <c r="Q178" s="260"/>
      <c r="R178" s="260"/>
      <c r="S178" s="260"/>
      <c r="T178" s="261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2" t="s">
        <v>358</v>
      </c>
      <c r="AU178" s="262" t="s">
        <v>85</v>
      </c>
      <c r="AV178" s="14" t="s">
        <v>85</v>
      </c>
      <c r="AW178" s="14" t="s">
        <v>32</v>
      </c>
      <c r="AX178" s="14" t="s">
        <v>76</v>
      </c>
      <c r="AY178" s="262" t="s">
        <v>349</v>
      </c>
    </row>
    <row r="179" s="14" customFormat="1">
      <c r="A179" s="14"/>
      <c r="B179" s="252"/>
      <c r="C179" s="253"/>
      <c r="D179" s="243" t="s">
        <v>358</v>
      </c>
      <c r="E179" s="263" t="s">
        <v>1</v>
      </c>
      <c r="F179" s="254" t="s">
        <v>2871</v>
      </c>
      <c r="G179" s="253"/>
      <c r="H179" s="256">
        <v>147.35900000000001</v>
      </c>
      <c r="I179" s="257"/>
      <c r="J179" s="253"/>
      <c r="K179" s="253"/>
      <c r="L179" s="258"/>
      <c r="M179" s="259"/>
      <c r="N179" s="260"/>
      <c r="O179" s="260"/>
      <c r="P179" s="260"/>
      <c r="Q179" s="260"/>
      <c r="R179" s="260"/>
      <c r="S179" s="260"/>
      <c r="T179" s="261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2" t="s">
        <v>358</v>
      </c>
      <c r="AU179" s="262" t="s">
        <v>85</v>
      </c>
      <c r="AV179" s="14" t="s">
        <v>85</v>
      </c>
      <c r="AW179" s="14" t="s">
        <v>32</v>
      </c>
      <c r="AX179" s="14" t="s">
        <v>83</v>
      </c>
      <c r="AY179" s="262" t="s">
        <v>349</v>
      </c>
    </row>
    <row r="180" s="12" customFormat="1" ht="22.8" customHeight="1">
      <c r="A180" s="12"/>
      <c r="B180" s="212"/>
      <c r="C180" s="213"/>
      <c r="D180" s="214" t="s">
        <v>75</v>
      </c>
      <c r="E180" s="226" t="s">
        <v>233</v>
      </c>
      <c r="F180" s="226" t="s">
        <v>542</v>
      </c>
      <c r="G180" s="213"/>
      <c r="H180" s="213"/>
      <c r="I180" s="216"/>
      <c r="J180" s="227">
        <f>BK180</f>
        <v>0</v>
      </c>
      <c r="K180" s="213"/>
      <c r="L180" s="218"/>
      <c r="M180" s="219"/>
      <c r="N180" s="220"/>
      <c r="O180" s="220"/>
      <c r="P180" s="221">
        <f>SUM(P181:P186)</f>
        <v>0</v>
      </c>
      <c r="Q180" s="220"/>
      <c r="R180" s="221">
        <f>SUM(R181:R186)</f>
        <v>17.349266000000004</v>
      </c>
      <c r="S180" s="220"/>
      <c r="T180" s="222">
        <f>SUM(T181:T186)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23" t="s">
        <v>83</v>
      </c>
      <c r="AT180" s="224" t="s">
        <v>75</v>
      </c>
      <c r="AU180" s="224" t="s">
        <v>83</v>
      </c>
      <c r="AY180" s="223" t="s">
        <v>349</v>
      </c>
      <c r="BK180" s="225">
        <f>SUM(BK181:BK186)</f>
        <v>0</v>
      </c>
    </row>
    <row r="181" s="2" customFormat="1" ht="33" customHeight="1">
      <c r="A181" s="38"/>
      <c r="B181" s="39"/>
      <c r="C181" s="228" t="s">
        <v>7</v>
      </c>
      <c r="D181" s="228" t="s">
        <v>351</v>
      </c>
      <c r="E181" s="229" t="s">
        <v>2872</v>
      </c>
      <c r="F181" s="230" t="s">
        <v>2873</v>
      </c>
      <c r="G181" s="231" t="s">
        <v>422</v>
      </c>
      <c r="H181" s="232">
        <v>79.5</v>
      </c>
      <c r="I181" s="233"/>
      <c r="J181" s="234">
        <f>ROUND(I181*H181,2)</f>
        <v>0</v>
      </c>
      <c r="K181" s="230" t="s">
        <v>1</v>
      </c>
      <c r="L181" s="44"/>
      <c r="M181" s="235" t="s">
        <v>1</v>
      </c>
      <c r="N181" s="236" t="s">
        <v>41</v>
      </c>
      <c r="O181" s="91"/>
      <c r="P181" s="237">
        <f>O181*H181</f>
        <v>0</v>
      </c>
      <c r="Q181" s="237">
        <v>0.16850000000000001</v>
      </c>
      <c r="R181" s="237">
        <f>Q181*H181</f>
        <v>13.395750000000001</v>
      </c>
      <c r="S181" s="237">
        <v>0</v>
      </c>
      <c r="T181" s="238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39" t="s">
        <v>356</v>
      </c>
      <c r="AT181" s="239" t="s">
        <v>351</v>
      </c>
      <c r="AU181" s="239" t="s">
        <v>85</v>
      </c>
      <c r="AY181" s="17" t="s">
        <v>349</v>
      </c>
      <c r="BE181" s="240">
        <f>IF(N181="základní",J181,0)</f>
        <v>0</v>
      </c>
      <c r="BF181" s="240">
        <f>IF(N181="snížená",J181,0)</f>
        <v>0</v>
      </c>
      <c r="BG181" s="240">
        <f>IF(N181="zákl. přenesená",J181,0)</f>
        <v>0</v>
      </c>
      <c r="BH181" s="240">
        <f>IF(N181="sníž. přenesená",J181,0)</f>
        <v>0</v>
      </c>
      <c r="BI181" s="240">
        <f>IF(N181="nulová",J181,0)</f>
        <v>0</v>
      </c>
      <c r="BJ181" s="17" t="s">
        <v>83</v>
      </c>
      <c r="BK181" s="240">
        <f>ROUND(I181*H181,2)</f>
        <v>0</v>
      </c>
      <c r="BL181" s="17" t="s">
        <v>356</v>
      </c>
      <c r="BM181" s="239" t="s">
        <v>2874</v>
      </c>
    </row>
    <row r="182" s="14" customFormat="1">
      <c r="A182" s="14"/>
      <c r="B182" s="252"/>
      <c r="C182" s="253"/>
      <c r="D182" s="243" t="s">
        <v>358</v>
      </c>
      <c r="E182" s="263" t="s">
        <v>1</v>
      </c>
      <c r="F182" s="254" t="s">
        <v>2875</v>
      </c>
      <c r="G182" s="253"/>
      <c r="H182" s="256">
        <v>79.5</v>
      </c>
      <c r="I182" s="257"/>
      <c r="J182" s="253"/>
      <c r="K182" s="253"/>
      <c r="L182" s="258"/>
      <c r="M182" s="259"/>
      <c r="N182" s="260"/>
      <c r="O182" s="260"/>
      <c r="P182" s="260"/>
      <c r="Q182" s="260"/>
      <c r="R182" s="260"/>
      <c r="S182" s="260"/>
      <c r="T182" s="261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2" t="s">
        <v>358</v>
      </c>
      <c r="AU182" s="262" t="s">
        <v>85</v>
      </c>
      <c r="AV182" s="14" t="s">
        <v>85</v>
      </c>
      <c r="AW182" s="14" t="s">
        <v>32</v>
      </c>
      <c r="AX182" s="14" t="s">
        <v>83</v>
      </c>
      <c r="AY182" s="262" t="s">
        <v>349</v>
      </c>
    </row>
    <row r="183" s="2" customFormat="1" ht="16.5" customHeight="1">
      <c r="A183" s="38"/>
      <c r="B183" s="39"/>
      <c r="C183" s="275" t="s">
        <v>474</v>
      </c>
      <c r="D183" s="275" t="s">
        <v>419</v>
      </c>
      <c r="E183" s="276" t="s">
        <v>2876</v>
      </c>
      <c r="F183" s="277" t="s">
        <v>2877</v>
      </c>
      <c r="G183" s="278" t="s">
        <v>422</v>
      </c>
      <c r="H183" s="279">
        <v>50.200000000000003</v>
      </c>
      <c r="I183" s="280"/>
      <c r="J183" s="281">
        <f>ROUND(I183*H183,2)</f>
        <v>0</v>
      </c>
      <c r="K183" s="277" t="s">
        <v>1</v>
      </c>
      <c r="L183" s="282"/>
      <c r="M183" s="283" t="s">
        <v>1</v>
      </c>
      <c r="N183" s="284" t="s">
        <v>41</v>
      </c>
      <c r="O183" s="91"/>
      <c r="P183" s="237">
        <f>O183*H183</f>
        <v>0</v>
      </c>
      <c r="Q183" s="237">
        <v>0.045999999999999999</v>
      </c>
      <c r="R183" s="237">
        <f>Q183*H183</f>
        <v>2.3092000000000001</v>
      </c>
      <c r="S183" s="237">
        <v>0</v>
      </c>
      <c r="T183" s="238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39" t="s">
        <v>396</v>
      </c>
      <c r="AT183" s="239" t="s">
        <v>419</v>
      </c>
      <c r="AU183" s="239" t="s">
        <v>85</v>
      </c>
      <c r="AY183" s="17" t="s">
        <v>349</v>
      </c>
      <c r="BE183" s="240">
        <f>IF(N183="základní",J183,0)</f>
        <v>0</v>
      </c>
      <c r="BF183" s="240">
        <f>IF(N183="snížená",J183,0)</f>
        <v>0</v>
      </c>
      <c r="BG183" s="240">
        <f>IF(N183="zákl. přenesená",J183,0)</f>
        <v>0</v>
      </c>
      <c r="BH183" s="240">
        <f>IF(N183="sníž. přenesená",J183,0)</f>
        <v>0</v>
      </c>
      <c r="BI183" s="240">
        <f>IF(N183="nulová",J183,0)</f>
        <v>0</v>
      </c>
      <c r="BJ183" s="17" t="s">
        <v>83</v>
      </c>
      <c r="BK183" s="240">
        <f>ROUND(I183*H183,2)</f>
        <v>0</v>
      </c>
      <c r="BL183" s="17" t="s">
        <v>356</v>
      </c>
      <c r="BM183" s="239" t="s">
        <v>2878</v>
      </c>
    </row>
    <row r="184" s="14" customFormat="1">
      <c r="A184" s="14"/>
      <c r="B184" s="252"/>
      <c r="C184" s="253"/>
      <c r="D184" s="243" t="s">
        <v>358</v>
      </c>
      <c r="E184" s="263" t="s">
        <v>1</v>
      </c>
      <c r="F184" s="254" t="s">
        <v>2879</v>
      </c>
      <c r="G184" s="253"/>
      <c r="H184" s="256">
        <v>50.200000000000003</v>
      </c>
      <c r="I184" s="257"/>
      <c r="J184" s="253"/>
      <c r="K184" s="253"/>
      <c r="L184" s="258"/>
      <c r="M184" s="259"/>
      <c r="N184" s="260"/>
      <c r="O184" s="260"/>
      <c r="P184" s="260"/>
      <c r="Q184" s="260"/>
      <c r="R184" s="260"/>
      <c r="S184" s="260"/>
      <c r="T184" s="261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2" t="s">
        <v>358</v>
      </c>
      <c r="AU184" s="262" t="s">
        <v>85</v>
      </c>
      <c r="AV184" s="14" t="s">
        <v>85</v>
      </c>
      <c r="AW184" s="14" t="s">
        <v>32</v>
      </c>
      <c r="AX184" s="14" t="s">
        <v>83</v>
      </c>
      <c r="AY184" s="262" t="s">
        <v>349</v>
      </c>
    </row>
    <row r="185" s="2" customFormat="1" ht="16.5" customHeight="1">
      <c r="A185" s="38"/>
      <c r="B185" s="39"/>
      <c r="C185" s="275" t="s">
        <v>482</v>
      </c>
      <c r="D185" s="275" t="s">
        <v>419</v>
      </c>
      <c r="E185" s="276" t="s">
        <v>2880</v>
      </c>
      <c r="F185" s="277" t="s">
        <v>2881</v>
      </c>
      <c r="G185" s="278" t="s">
        <v>422</v>
      </c>
      <c r="H185" s="279">
        <v>29.300000000000001</v>
      </c>
      <c r="I185" s="280"/>
      <c r="J185" s="281">
        <f>ROUND(I185*H185,2)</f>
        <v>0</v>
      </c>
      <c r="K185" s="277" t="s">
        <v>1</v>
      </c>
      <c r="L185" s="282"/>
      <c r="M185" s="283" t="s">
        <v>1</v>
      </c>
      <c r="N185" s="284" t="s">
        <v>41</v>
      </c>
      <c r="O185" s="91"/>
      <c r="P185" s="237">
        <f>O185*H185</f>
        <v>0</v>
      </c>
      <c r="Q185" s="237">
        <v>0.056120000000000003</v>
      </c>
      <c r="R185" s="237">
        <f>Q185*H185</f>
        <v>1.6443160000000001</v>
      </c>
      <c r="S185" s="237">
        <v>0</v>
      </c>
      <c r="T185" s="238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39" t="s">
        <v>396</v>
      </c>
      <c r="AT185" s="239" t="s">
        <v>419</v>
      </c>
      <c r="AU185" s="239" t="s">
        <v>85</v>
      </c>
      <c r="AY185" s="17" t="s">
        <v>349</v>
      </c>
      <c r="BE185" s="240">
        <f>IF(N185="základní",J185,0)</f>
        <v>0</v>
      </c>
      <c r="BF185" s="240">
        <f>IF(N185="snížená",J185,0)</f>
        <v>0</v>
      </c>
      <c r="BG185" s="240">
        <f>IF(N185="zákl. přenesená",J185,0)</f>
        <v>0</v>
      </c>
      <c r="BH185" s="240">
        <f>IF(N185="sníž. přenesená",J185,0)</f>
        <v>0</v>
      </c>
      <c r="BI185" s="240">
        <f>IF(N185="nulová",J185,0)</f>
        <v>0</v>
      </c>
      <c r="BJ185" s="17" t="s">
        <v>83</v>
      </c>
      <c r="BK185" s="240">
        <f>ROUND(I185*H185,2)</f>
        <v>0</v>
      </c>
      <c r="BL185" s="17" t="s">
        <v>356</v>
      </c>
      <c r="BM185" s="239" t="s">
        <v>2882</v>
      </c>
    </row>
    <row r="186" s="14" customFormat="1">
      <c r="A186" s="14"/>
      <c r="B186" s="252"/>
      <c r="C186" s="253"/>
      <c r="D186" s="243" t="s">
        <v>358</v>
      </c>
      <c r="E186" s="263" t="s">
        <v>1</v>
      </c>
      <c r="F186" s="254" t="s">
        <v>2883</v>
      </c>
      <c r="G186" s="253"/>
      <c r="H186" s="256">
        <v>29.300000000000001</v>
      </c>
      <c r="I186" s="257"/>
      <c r="J186" s="253"/>
      <c r="K186" s="253"/>
      <c r="L186" s="258"/>
      <c r="M186" s="259"/>
      <c r="N186" s="260"/>
      <c r="O186" s="260"/>
      <c r="P186" s="260"/>
      <c r="Q186" s="260"/>
      <c r="R186" s="260"/>
      <c r="S186" s="260"/>
      <c r="T186" s="261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62" t="s">
        <v>358</v>
      </c>
      <c r="AU186" s="262" t="s">
        <v>85</v>
      </c>
      <c r="AV186" s="14" t="s">
        <v>85</v>
      </c>
      <c r="AW186" s="14" t="s">
        <v>32</v>
      </c>
      <c r="AX186" s="14" t="s">
        <v>83</v>
      </c>
      <c r="AY186" s="262" t="s">
        <v>349</v>
      </c>
    </row>
    <row r="187" s="12" customFormat="1" ht="22.8" customHeight="1">
      <c r="A187" s="12"/>
      <c r="B187" s="212"/>
      <c r="C187" s="213"/>
      <c r="D187" s="214" t="s">
        <v>75</v>
      </c>
      <c r="E187" s="226" t="s">
        <v>2884</v>
      </c>
      <c r="F187" s="226" t="s">
        <v>2885</v>
      </c>
      <c r="G187" s="213"/>
      <c r="H187" s="213"/>
      <c r="I187" s="216"/>
      <c r="J187" s="227">
        <f>BK187</f>
        <v>0</v>
      </c>
      <c r="K187" s="213"/>
      <c r="L187" s="218"/>
      <c r="M187" s="219"/>
      <c r="N187" s="220"/>
      <c r="O187" s="220"/>
      <c r="P187" s="221">
        <f>SUM(P188:P192)</f>
        <v>0</v>
      </c>
      <c r="Q187" s="220"/>
      <c r="R187" s="221">
        <f>SUM(R188:R192)</f>
        <v>0</v>
      </c>
      <c r="S187" s="220"/>
      <c r="T187" s="222">
        <f>SUM(T188:T192)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23" t="s">
        <v>83</v>
      </c>
      <c r="AT187" s="224" t="s">
        <v>75</v>
      </c>
      <c r="AU187" s="224" t="s">
        <v>83</v>
      </c>
      <c r="AY187" s="223" t="s">
        <v>349</v>
      </c>
      <c r="BK187" s="225">
        <f>SUM(BK188:BK192)</f>
        <v>0</v>
      </c>
    </row>
    <row r="188" s="2" customFormat="1" ht="16.5" customHeight="1">
      <c r="A188" s="38"/>
      <c r="B188" s="39"/>
      <c r="C188" s="228" t="s">
        <v>487</v>
      </c>
      <c r="D188" s="228" t="s">
        <v>351</v>
      </c>
      <c r="E188" s="229" t="s">
        <v>2886</v>
      </c>
      <c r="F188" s="230" t="s">
        <v>2887</v>
      </c>
      <c r="G188" s="231" t="s">
        <v>399</v>
      </c>
      <c r="H188" s="232">
        <v>10.272</v>
      </c>
      <c r="I188" s="233"/>
      <c r="J188" s="234">
        <f>ROUND(I188*H188,2)</f>
        <v>0</v>
      </c>
      <c r="K188" s="230" t="s">
        <v>1</v>
      </c>
      <c r="L188" s="44"/>
      <c r="M188" s="235" t="s">
        <v>1</v>
      </c>
      <c r="N188" s="236" t="s">
        <v>41</v>
      </c>
      <c r="O188" s="91"/>
      <c r="P188" s="237">
        <f>O188*H188</f>
        <v>0</v>
      </c>
      <c r="Q188" s="237">
        <v>0</v>
      </c>
      <c r="R188" s="237">
        <f>Q188*H188</f>
        <v>0</v>
      </c>
      <c r="S188" s="237">
        <v>0</v>
      </c>
      <c r="T188" s="238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39" t="s">
        <v>356</v>
      </c>
      <c r="AT188" s="239" t="s">
        <v>351</v>
      </c>
      <c r="AU188" s="239" t="s">
        <v>85</v>
      </c>
      <c r="AY188" s="17" t="s">
        <v>349</v>
      </c>
      <c r="BE188" s="240">
        <f>IF(N188="základní",J188,0)</f>
        <v>0</v>
      </c>
      <c r="BF188" s="240">
        <f>IF(N188="snížená",J188,0)</f>
        <v>0</v>
      </c>
      <c r="BG188" s="240">
        <f>IF(N188="zákl. přenesená",J188,0)</f>
        <v>0</v>
      </c>
      <c r="BH188" s="240">
        <f>IF(N188="sníž. přenesená",J188,0)</f>
        <v>0</v>
      </c>
      <c r="BI188" s="240">
        <f>IF(N188="nulová",J188,0)</f>
        <v>0</v>
      </c>
      <c r="BJ188" s="17" t="s">
        <v>83</v>
      </c>
      <c r="BK188" s="240">
        <f>ROUND(I188*H188,2)</f>
        <v>0</v>
      </c>
      <c r="BL188" s="17" t="s">
        <v>356</v>
      </c>
      <c r="BM188" s="239" t="s">
        <v>2888</v>
      </c>
    </row>
    <row r="189" s="2" customFormat="1" ht="24.15" customHeight="1">
      <c r="A189" s="38"/>
      <c r="B189" s="39"/>
      <c r="C189" s="228" t="s">
        <v>493</v>
      </c>
      <c r="D189" s="228" t="s">
        <v>351</v>
      </c>
      <c r="E189" s="229" t="s">
        <v>2889</v>
      </c>
      <c r="F189" s="230" t="s">
        <v>2890</v>
      </c>
      <c r="G189" s="231" t="s">
        <v>399</v>
      </c>
      <c r="H189" s="232">
        <v>112.992</v>
      </c>
      <c r="I189" s="233"/>
      <c r="J189" s="234">
        <f>ROUND(I189*H189,2)</f>
        <v>0</v>
      </c>
      <c r="K189" s="230" t="s">
        <v>1</v>
      </c>
      <c r="L189" s="44"/>
      <c r="M189" s="235" t="s">
        <v>1</v>
      </c>
      <c r="N189" s="236" t="s">
        <v>41</v>
      </c>
      <c r="O189" s="91"/>
      <c r="P189" s="237">
        <f>O189*H189</f>
        <v>0</v>
      </c>
      <c r="Q189" s="237">
        <v>0</v>
      </c>
      <c r="R189" s="237">
        <f>Q189*H189</f>
        <v>0</v>
      </c>
      <c r="S189" s="237">
        <v>0</v>
      </c>
      <c r="T189" s="238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39" t="s">
        <v>356</v>
      </c>
      <c r="AT189" s="239" t="s">
        <v>351</v>
      </c>
      <c r="AU189" s="239" t="s">
        <v>85</v>
      </c>
      <c r="AY189" s="17" t="s">
        <v>349</v>
      </c>
      <c r="BE189" s="240">
        <f>IF(N189="základní",J189,0)</f>
        <v>0</v>
      </c>
      <c r="BF189" s="240">
        <f>IF(N189="snížená",J189,0)</f>
        <v>0</v>
      </c>
      <c r="BG189" s="240">
        <f>IF(N189="zákl. přenesená",J189,0)</f>
        <v>0</v>
      </c>
      <c r="BH189" s="240">
        <f>IF(N189="sníž. přenesená",J189,0)</f>
        <v>0</v>
      </c>
      <c r="BI189" s="240">
        <f>IF(N189="nulová",J189,0)</f>
        <v>0</v>
      </c>
      <c r="BJ189" s="17" t="s">
        <v>83</v>
      </c>
      <c r="BK189" s="240">
        <f>ROUND(I189*H189,2)</f>
        <v>0</v>
      </c>
      <c r="BL189" s="17" t="s">
        <v>356</v>
      </c>
      <c r="BM189" s="239" t="s">
        <v>2891</v>
      </c>
    </row>
    <row r="190" s="14" customFormat="1">
      <c r="A190" s="14"/>
      <c r="B190" s="252"/>
      <c r="C190" s="253"/>
      <c r="D190" s="243" t="s">
        <v>358</v>
      </c>
      <c r="E190" s="263" t="s">
        <v>1</v>
      </c>
      <c r="F190" s="254" t="s">
        <v>2892</v>
      </c>
      <c r="G190" s="253"/>
      <c r="H190" s="256">
        <v>112.992</v>
      </c>
      <c r="I190" s="257"/>
      <c r="J190" s="253"/>
      <c r="K190" s="253"/>
      <c r="L190" s="258"/>
      <c r="M190" s="259"/>
      <c r="N190" s="260"/>
      <c r="O190" s="260"/>
      <c r="P190" s="260"/>
      <c r="Q190" s="260"/>
      <c r="R190" s="260"/>
      <c r="S190" s="260"/>
      <c r="T190" s="261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62" t="s">
        <v>358</v>
      </c>
      <c r="AU190" s="262" t="s">
        <v>85</v>
      </c>
      <c r="AV190" s="14" t="s">
        <v>85</v>
      </c>
      <c r="AW190" s="14" t="s">
        <v>32</v>
      </c>
      <c r="AX190" s="14" t="s">
        <v>83</v>
      </c>
      <c r="AY190" s="262" t="s">
        <v>349</v>
      </c>
    </row>
    <row r="191" s="2" customFormat="1" ht="33" customHeight="1">
      <c r="A191" s="38"/>
      <c r="B191" s="39"/>
      <c r="C191" s="228" t="s">
        <v>499</v>
      </c>
      <c r="D191" s="228" t="s">
        <v>351</v>
      </c>
      <c r="E191" s="229" t="s">
        <v>2893</v>
      </c>
      <c r="F191" s="230" t="s">
        <v>2894</v>
      </c>
      <c r="G191" s="231" t="s">
        <v>399</v>
      </c>
      <c r="H191" s="232">
        <v>10.25</v>
      </c>
      <c r="I191" s="233"/>
      <c r="J191" s="234">
        <f>ROUND(I191*H191,2)</f>
        <v>0</v>
      </c>
      <c r="K191" s="230" t="s">
        <v>1</v>
      </c>
      <c r="L191" s="44"/>
      <c r="M191" s="235" t="s">
        <v>1</v>
      </c>
      <c r="N191" s="236" t="s">
        <v>41</v>
      </c>
      <c r="O191" s="91"/>
      <c r="P191" s="237">
        <f>O191*H191</f>
        <v>0</v>
      </c>
      <c r="Q191" s="237">
        <v>0</v>
      </c>
      <c r="R191" s="237">
        <f>Q191*H191</f>
        <v>0</v>
      </c>
      <c r="S191" s="237">
        <v>0</v>
      </c>
      <c r="T191" s="238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39" t="s">
        <v>356</v>
      </c>
      <c r="AT191" s="239" t="s">
        <v>351</v>
      </c>
      <c r="AU191" s="239" t="s">
        <v>85</v>
      </c>
      <c r="AY191" s="17" t="s">
        <v>349</v>
      </c>
      <c r="BE191" s="240">
        <f>IF(N191="základní",J191,0)</f>
        <v>0</v>
      </c>
      <c r="BF191" s="240">
        <f>IF(N191="snížená",J191,0)</f>
        <v>0</v>
      </c>
      <c r="BG191" s="240">
        <f>IF(N191="zákl. přenesená",J191,0)</f>
        <v>0</v>
      </c>
      <c r="BH191" s="240">
        <f>IF(N191="sníž. přenesená",J191,0)</f>
        <v>0</v>
      </c>
      <c r="BI191" s="240">
        <f>IF(N191="nulová",J191,0)</f>
        <v>0</v>
      </c>
      <c r="BJ191" s="17" t="s">
        <v>83</v>
      </c>
      <c r="BK191" s="240">
        <f>ROUND(I191*H191,2)</f>
        <v>0</v>
      </c>
      <c r="BL191" s="17" t="s">
        <v>356</v>
      </c>
      <c r="BM191" s="239" t="s">
        <v>2895</v>
      </c>
    </row>
    <row r="192" s="14" customFormat="1">
      <c r="A192" s="14"/>
      <c r="B192" s="252"/>
      <c r="C192" s="253"/>
      <c r="D192" s="243" t="s">
        <v>358</v>
      </c>
      <c r="E192" s="263" t="s">
        <v>1</v>
      </c>
      <c r="F192" s="254" t="s">
        <v>2896</v>
      </c>
      <c r="G192" s="253"/>
      <c r="H192" s="256">
        <v>10.25</v>
      </c>
      <c r="I192" s="257"/>
      <c r="J192" s="253"/>
      <c r="K192" s="253"/>
      <c r="L192" s="258"/>
      <c r="M192" s="259"/>
      <c r="N192" s="260"/>
      <c r="O192" s="260"/>
      <c r="P192" s="260"/>
      <c r="Q192" s="260"/>
      <c r="R192" s="260"/>
      <c r="S192" s="260"/>
      <c r="T192" s="261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62" t="s">
        <v>358</v>
      </c>
      <c r="AU192" s="262" t="s">
        <v>85</v>
      </c>
      <c r="AV192" s="14" t="s">
        <v>85</v>
      </c>
      <c r="AW192" s="14" t="s">
        <v>32</v>
      </c>
      <c r="AX192" s="14" t="s">
        <v>83</v>
      </c>
      <c r="AY192" s="262" t="s">
        <v>349</v>
      </c>
    </row>
    <row r="193" s="12" customFormat="1" ht="22.8" customHeight="1">
      <c r="A193" s="12"/>
      <c r="B193" s="212"/>
      <c r="C193" s="213"/>
      <c r="D193" s="214" t="s">
        <v>75</v>
      </c>
      <c r="E193" s="226" t="s">
        <v>613</v>
      </c>
      <c r="F193" s="226" t="s">
        <v>614</v>
      </c>
      <c r="G193" s="213"/>
      <c r="H193" s="213"/>
      <c r="I193" s="216"/>
      <c r="J193" s="227">
        <f>BK193</f>
        <v>0</v>
      </c>
      <c r="K193" s="213"/>
      <c r="L193" s="218"/>
      <c r="M193" s="219"/>
      <c r="N193" s="220"/>
      <c r="O193" s="220"/>
      <c r="P193" s="221">
        <f>P194</f>
        <v>0</v>
      </c>
      <c r="Q193" s="220"/>
      <c r="R193" s="221">
        <f>R194</f>
        <v>0</v>
      </c>
      <c r="S193" s="220"/>
      <c r="T193" s="222">
        <f>T194</f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223" t="s">
        <v>83</v>
      </c>
      <c r="AT193" s="224" t="s">
        <v>75</v>
      </c>
      <c r="AU193" s="224" t="s">
        <v>83</v>
      </c>
      <c r="AY193" s="223" t="s">
        <v>349</v>
      </c>
      <c r="BK193" s="225">
        <f>BK194</f>
        <v>0</v>
      </c>
    </row>
    <row r="194" s="2" customFormat="1" ht="24.15" customHeight="1">
      <c r="A194" s="38"/>
      <c r="B194" s="39"/>
      <c r="C194" s="228" t="s">
        <v>259</v>
      </c>
      <c r="D194" s="228" t="s">
        <v>351</v>
      </c>
      <c r="E194" s="229" t="s">
        <v>2897</v>
      </c>
      <c r="F194" s="230" t="s">
        <v>2898</v>
      </c>
      <c r="G194" s="231" t="s">
        <v>399</v>
      </c>
      <c r="H194" s="232">
        <v>167.57300000000001</v>
      </c>
      <c r="I194" s="233"/>
      <c r="J194" s="234">
        <f>ROUND(I194*H194,2)</f>
        <v>0</v>
      </c>
      <c r="K194" s="230" t="s">
        <v>1</v>
      </c>
      <c r="L194" s="44"/>
      <c r="M194" s="235" t="s">
        <v>1</v>
      </c>
      <c r="N194" s="236" t="s">
        <v>41</v>
      </c>
      <c r="O194" s="91"/>
      <c r="P194" s="237">
        <f>O194*H194</f>
        <v>0</v>
      </c>
      <c r="Q194" s="237">
        <v>0</v>
      </c>
      <c r="R194" s="237">
        <f>Q194*H194</f>
        <v>0</v>
      </c>
      <c r="S194" s="237">
        <v>0</v>
      </c>
      <c r="T194" s="238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239" t="s">
        <v>356</v>
      </c>
      <c r="AT194" s="239" t="s">
        <v>351</v>
      </c>
      <c r="AU194" s="239" t="s">
        <v>85</v>
      </c>
      <c r="AY194" s="17" t="s">
        <v>349</v>
      </c>
      <c r="BE194" s="240">
        <f>IF(N194="základní",J194,0)</f>
        <v>0</v>
      </c>
      <c r="BF194" s="240">
        <f>IF(N194="snížená",J194,0)</f>
        <v>0</v>
      </c>
      <c r="BG194" s="240">
        <f>IF(N194="zákl. přenesená",J194,0)</f>
        <v>0</v>
      </c>
      <c r="BH194" s="240">
        <f>IF(N194="sníž. přenesená",J194,0)</f>
        <v>0</v>
      </c>
      <c r="BI194" s="240">
        <f>IF(N194="nulová",J194,0)</f>
        <v>0</v>
      </c>
      <c r="BJ194" s="17" t="s">
        <v>83</v>
      </c>
      <c r="BK194" s="240">
        <f>ROUND(I194*H194,2)</f>
        <v>0</v>
      </c>
      <c r="BL194" s="17" t="s">
        <v>356</v>
      </c>
      <c r="BM194" s="239" t="s">
        <v>2899</v>
      </c>
    </row>
    <row r="195" s="12" customFormat="1" ht="25.92" customHeight="1">
      <c r="A195" s="12"/>
      <c r="B195" s="212"/>
      <c r="C195" s="213"/>
      <c r="D195" s="214" t="s">
        <v>75</v>
      </c>
      <c r="E195" s="215" t="s">
        <v>619</v>
      </c>
      <c r="F195" s="215" t="s">
        <v>620</v>
      </c>
      <c r="G195" s="213"/>
      <c r="H195" s="213"/>
      <c r="I195" s="216"/>
      <c r="J195" s="217">
        <f>BK195</f>
        <v>0</v>
      </c>
      <c r="K195" s="213"/>
      <c r="L195" s="218"/>
      <c r="M195" s="219"/>
      <c r="N195" s="220"/>
      <c r="O195" s="220"/>
      <c r="P195" s="221">
        <f>P196+P200</f>
        <v>0</v>
      </c>
      <c r="Q195" s="220"/>
      <c r="R195" s="221">
        <f>R196+R200</f>
        <v>0.11437863999999999</v>
      </c>
      <c r="S195" s="220"/>
      <c r="T195" s="222">
        <f>T196+T200</f>
        <v>0.021999999999999999</v>
      </c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R195" s="223" t="s">
        <v>85</v>
      </c>
      <c r="AT195" s="224" t="s">
        <v>75</v>
      </c>
      <c r="AU195" s="224" t="s">
        <v>76</v>
      </c>
      <c r="AY195" s="223" t="s">
        <v>349</v>
      </c>
      <c r="BK195" s="225">
        <f>BK196+BK200</f>
        <v>0</v>
      </c>
    </row>
    <row r="196" s="12" customFormat="1" ht="22.8" customHeight="1">
      <c r="A196" s="12"/>
      <c r="B196" s="212"/>
      <c r="C196" s="213"/>
      <c r="D196" s="214" t="s">
        <v>75</v>
      </c>
      <c r="E196" s="226" t="s">
        <v>621</v>
      </c>
      <c r="F196" s="226" t="s">
        <v>622</v>
      </c>
      <c r="G196" s="213"/>
      <c r="H196" s="213"/>
      <c r="I196" s="216"/>
      <c r="J196" s="227">
        <f>BK196</f>
        <v>0</v>
      </c>
      <c r="K196" s="213"/>
      <c r="L196" s="218"/>
      <c r="M196" s="219"/>
      <c r="N196" s="220"/>
      <c r="O196" s="220"/>
      <c r="P196" s="221">
        <f>SUM(P197:P199)</f>
        <v>0</v>
      </c>
      <c r="Q196" s="220"/>
      <c r="R196" s="221">
        <f>SUM(R197:R199)</f>
        <v>0.11437863999999999</v>
      </c>
      <c r="S196" s="220"/>
      <c r="T196" s="222">
        <f>SUM(T197:T199)</f>
        <v>0</v>
      </c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R196" s="223" t="s">
        <v>85</v>
      </c>
      <c r="AT196" s="224" t="s">
        <v>75</v>
      </c>
      <c r="AU196" s="224" t="s">
        <v>83</v>
      </c>
      <c r="AY196" s="223" t="s">
        <v>349</v>
      </c>
      <c r="BK196" s="225">
        <f>SUM(BK197:BK199)</f>
        <v>0</v>
      </c>
    </row>
    <row r="197" s="2" customFormat="1" ht="24.15" customHeight="1">
      <c r="A197" s="38"/>
      <c r="B197" s="39"/>
      <c r="C197" s="228" t="s">
        <v>508</v>
      </c>
      <c r="D197" s="228" t="s">
        <v>351</v>
      </c>
      <c r="E197" s="229" t="s">
        <v>2900</v>
      </c>
      <c r="F197" s="230" t="s">
        <v>2901</v>
      </c>
      <c r="G197" s="231" t="s">
        <v>354</v>
      </c>
      <c r="H197" s="232">
        <v>57.5</v>
      </c>
      <c r="I197" s="233"/>
      <c r="J197" s="234">
        <f>ROUND(I197*H197,2)</f>
        <v>0</v>
      </c>
      <c r="K197" s="230" t="s">
        <v>1</v>
      </c>
      <c r="L197" s="44"/>
      <c r="M197" s="235" t="s">
        <v>1</v>
      </c>
      <c r="N197" s="236" t="s">
        <v>41</v>
      </c>
      <c r="O197" s="91"/>
      <c r="P197" s="237">
        <f>O197*H197</f>
        <v>0</v>
      </c>
      <c r="Q197" s="237">
        <v>6.0000000000000002E-05</v>
      </c>
      <c r="R197" s="237">
        <f>Q197*H197</f>
        <v>0.0034499999999999999</v>
      </c>
      <c r="S197" s="237">
        <v>0</v>
      </c>
      <c r="T197" s="238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39" t="s">
        <v>439</v>
      </c>
      <c r="AT197" s="239" t="s">
        <v>351</v>
      </c>
      <c r="AU197" s="239" t="s">
        <v>85</v>
      </c>
      <c r="AY197" s="17" t="s">
        <v>349</v>
      </c>
      <c r="BE197" s="240">
        <f>IF(N197="základní",J197,0)</f>
        <v>0</v>
      </c>
      <c r="BF197" s="240">
        <f>IF(N197="snížená",J197,0)</f>
        <v>0</v>
      </c>
      <c r="BG197" s="240">
        <f>IF(N197="zákl. přenesená",J197,0)</f>
        <v>0</v>
      </c>
      <c r="BH197" s="240">
        <f>IF(N197="sníž. přenesená",J197,0)</f>
        <v>0</v>
      </c>
      <c r="BI197" s="240">
        <f>IF(N197="nulová",J197,0)</f>
        <v>0</v>
      </c>
      <c r="BJ197" s="17" t="s">
        <v>83</v>
      </c>
      <c r="BK197" s="240">
        <f>ROUND(I197*H197,2)</f>
        <v>0</v>
      </c>
      <c r="BL197" s="17" t="s">
        <v>439</v>
      </c>
      <c r="BM197" s="239" t="s">
        <v>2902</v>
      </c>
    </row>
    <row r="198" s="2" customFormat="1" ht="24.15" customHeight="1">
      <c r="A198" s="38"/>
      <c r="B198" s="39"/>
      <c r="C198" s="275" t="s">
        <v>512</v>
      </c>
      <c r="D198" s="275" t="s">
        <v>419</v>
      </c>
      <c r="E198" s="276" t="s">
        <v>2903</v>
      </c>
      <c r="F198" s="277" t="s">
        <v>2904</v>
      </c>
      <c r="G198" s="278" t="s">
        <v>354</v>
      </c>
      <c r="H198" s="279">
        <v>70.207999999999998</v>
      </c>
      <c r="I198" s="280"/>
      <c r="J198" s="281">
        <f>ROUND(I198*H198,2)</f>
        <v>0</v>
      </c>
      <c r="K198" s="277" t="s">
        <v>1</v>
      </c>
      <c r="L198" s="282"/>
      <c r="M198" s="283" t="s">
        <v>1</v>
      </c>
      <c r="N198" s="284" t="s">
        <v>41</v>
      </c>
      <c r="O198" s="91"/>
      <c r="P198" s="237">
        <f>O198*H198</f>
        <v>0</v>
      </c>
      <c r="Q198" s="237">
        <v>0.00158</v>
      </c>
      <c r="R198" s="237">
        <f>Q198*H198</f>
        <v>0.11092864</v>
      </c>
      <c r="S198" s="237">
        <v>0</v>
      </c>
      <c r="T198" s="238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239" t="s">
        <v>525</v>
      </c>
      <c r="AT198" s="239" t="s">
        <v>419</v>
      </c>
      <c r="AU198" s="239" t="s">
        <v>85</v>
      </c>
      <c r="AY198" s="17" t="s">
        <v>349</v>
      </c>
      <c r="BE198" s="240">
        <f>IF(N198="základní",J198,0)</f>
        <v>0</v>
      </c>
      <c r="BF198" s="240">
        <f>IF(N198="snížená",J198,0)</f>
        <v>0</v>
      </c>
      <c r="BG198" s="240">
        <f>IF(N198="zákl. přenesená",J198,0)</f>
        <v>0</v>
      </c>
      <c r="BH198" s="240">
        <f>IF(N198="sníž. přenesená",J198,0)</f>
        <v>0</v>
      </c>
      <c r="BI198" s="240">
        <f>IF(N198="nulová",J198,0)</f>
        <v>0</v>
      </c>
      <c r="BJ198" s="17" t="s">
        <v>83</v>
      </c>
      <c r="BK198" s="240">
        <f>ROUND(I198*H198,2)</f>
        <v>0</v>
      </c>
      <c r="BL198" s="17" t="s">
        <v>439</v>
      </c>
      <c r="BM198" s="239" t="s">
        <v>2905</v>
      </c>
    </row>
    <row r="199" s="14" customFormat="1">
      <c r="A199" s="14"/>
      <c r="B199" s="252"/>
      <c r="C199" s="253"/>
      <c r="D199" s="243" t="s">
        <v>358</v>
      </c>
      <c r="E199" s="263" t="s">
        <v>1</v>
      </c>
      <c r="F199" s="254" t="s">
        <v>2906</v>
      </c>
      <c r="G199" s="253"/>
      <c r="H199" s="256">
        <v>70.207999999999998</v>
      </c>
      <c r="I199" s="257"/>
      <c r="J199" s="253"/>
      <c r="K199" s="253"/>
      <c r="L199" s="258"/>
      <c r="M199" s="259"/>
      <c r="N199" s="260"/>
      <c r="O199" s="260"/>
      <c r="P199" s="260"/>
      <c r="Q199" s="260"/>
      <c r="R199" s="260"/>
      <c r="S199" s="260"/>
      <c r="T199" s="261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62" t="s">
        <v>358</v>
      </c>
      <c r="AU199" s="262" t="s">
        <v>85</v>
      </c>
      <c r="AV199" s="14" t="s">
        <v>85</v>
      </c>
      <c r="AW199" s="14" t="s">
        <v>32</v>
      </c>
      <c r="AX199" s="14" t="s">
        <v>83</v>
      </c>
      <c r="AY199" s="262" t="s">
        <v>349</v>
      </c>
    </row>
    <row r="200" s="12" customFormat="1" ht="22.8" customHeight="1">
      <c r="A200" s="12"/>
      <c r="B200" s="212"/>
      <c r="C200" s="213"/>
      <c r="D200" s="214" t="s">
        <v>75</v>
      </c>
      <c r="E200" s="226" t="s">
        <v>899</v>
      </c>
      <c r="F200" s="226" t="s">
        <v>900</v>
      </c>
      <c r="G200" s="213"/>
      <c r="H200" s="213"/>
      <c r="I200" s="216"/>
      <c r="J200" s="227">
        <f>BK200</f>
        <v>0</v>
      </c>
      <c r="K200" s="213"/>
      <c r="L200" s="218"/>
      <c r="M200" s="219"/>
      <c r="N200" s="220"/>
      <c r="O200" s="220"/>
      <c r="P200" s="221">
        <f>P201</f>
        <v>0</v>
      </c>
      <c r="Q200" s="220"/>
      <c r="R200" s="221">
        <f>R201</f>
        <v>0</v>
      </c>
      <c r="S200" s="220"/>
      <c r="T200" s="222">
        <f>T201</f>
        <v>0.021999999999999999</v>
      </c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R200" s="223" t="s">
        <v>85</v>
      </c>
      <c r="AT200" s="224" t="s">
        <v>75</v>
      </c>
      <c r="AU200" s="224" t="s">
        <v>83</v>
      </c>
      <c r="AY200" s="223" t="s">
        <v>349</v>
      </c>
      <c r="BK200" s="225">
        <f>BK201</f>
        <v>0</v>
      </c>
    </row>
    <row r="201" s="2" customFormat="1" ht="16.5" customHeight="1">
      <c r="A201" s="38"/>
      <c r="B201" s="39"/>
      <c r="C201" s="228" t="s">
        <v>517</v>
      </c>
      <c r="D201" s="228" t="s">
        <v>351</v>
      </c>
      <c r="E201" s="229" t="s">
        <v>2907</v>
      </c>
      <c r="F201" s="230" t="s">
        <v>2908</v>
      </c>
      <c r="G201" s="231" t="s">
        <v>1192</v>
      </c>
      <c r="H201" s="232">
        <v>1</v>
      </c>
      <c r="I201" s="233"/>
      <c r="J201" s="234">
        <f>ROUND(I201*H201,2)</f>
        <v>0</v>
      </c>
      <c r="K201" s="230" t="s">
        <v>1</v>
      </c>
      <c r="L201" s="44"/>
      <c r="M201" s="235" t="s">
        <v>1</v>
      </c>
      <c r="N201" s="236" t="s">
        <v>41</v>
      </c>
      <c r="O201" s="91"/>
      <c r="P201" s="237">
        <f>O201*H201</f>
        <v>0</v>
      </c>
      <c r="Q201" s="237">
        <v>0</v>
      </c>
      <c r="R201" s="237">
        <f>Q201*H201</f>
        <v>0</v>
      </c>
      <c r="S201" s="237">
        <v>0.021999999999999999</v>
      </c>
      <c r="T201" s="238">
        <f>S201*H201</f>
        <v>0.021999999999999999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39" t="s">
        <v>439</v>
      </c>
      <c r="AT201" s="239" t="s">
        <v>351</v>
      </c>
      <c r="AU201" s="239" t="s">
        <v>85</v>
      </c>
      <c r="AY201" s="17" t="s">
        <v>349</v>
      </c>
      <c r="BE201" s="240">
        <f>IF(N201="základní",J201,0)</f>
        <v>0</v>
      </c>
      <c r="BF201" s="240">
        <f>IF(N201="snížená",J201,0)</f>
        <v>0</v>
      </c>
      <c r="BG201" s="240">
        <f>IF(N201="zákl. přenesená",J201,0)</f>
        <v>0</v>
      </c>
      <c r="BH201" s="240">
        <f>IF(N201="sníž. přenesená",J201,0)</f>
        <v>0</v>
      </c>
      <c r="BI201" s="240">
        <f>IF(N201="nulová",J201,0)</f>
        <v>0</v>
      </c>
      <c r="BJ201" s="17" t="s">
        <v>83</v>
      </c>
      <c r="BK201" s="240">
        <f>ROUND(I201*H201,2)</f>
        <v>0</v>
      </c>
      <c r="BL201" s="17" t="s">
        <v>439</v>
      </c>
      <c r="BM201" s="239" t="s">
        <v>2909</v>
      </c>
    </row>
    <row r="202" s="12" customFormat="1" ht="25.92" customHeight="1">
      <c r="A202" s="12"/>
      <c r="B202" s="212"/>
      <c r="C202" s="213"/>
      <c r="D202" s="214" t="s">
        <v>75</v>
      </c>
      <c r="E202" s="215" t="s">
        <v>2910</v>
      </c>
      <c r="F202" s="215" t="s">
        <v>110</v>
      </c>
      <c r="G202" s="213"/>
      <c r="H202" s="213"/>
      <c r="I202" s="216"/>
      <c r="J202" s="217">
        <f>BK202</f>
        <v>0</v>
      </c>
      <c r="K202" s="213"/>
      <c r="L202" s="218"/>
      <c r="M202" s="219"/>
      <c r="N202" s="220"/>
      <c r="O202" s="220"/>
      <c r="P202" s="221">
        <f>P203+P205+P207</f>
        <v>0</v>
      </c>
      <c r="Q202" s="220"/>
      <c r="R202" s="221">
        <f>R203+R205+R207</f>
        <v>0</v>
      </c>
      <c r="S202" s="220"/>
      <c r="T202" s="222">
        <f>T203+T205+T207</f>
        <v>0</v>
      </c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R202" s="223" t="s">
        <v>378</v>
      </c>
      <c r="AT202" s="224" t="s">
        <v>75</v>
      </c>
      <c r="AU202" s="224" t="s">
        <v>76</v>
      </c>
      <c r="AY202" s="223" t="s">
        <v>349</v>
      </c>
      <c r="BK202" s="225">
        <f>BK203+BK205+BK207</f>
        <v>0</v>
      </c>
    </row>
    <row r="203" s="12" customFormat="1" ht="22.8" customHeight="1">
      <c r="A203" s="12"/>
      <c r="B203" s="212"/>
      <c r="C203" s="213"/>
      <c r="D203" s="214" t="s">
        <v>75</v>
      </c>
      <c r="E203" s="226" t="s">
        <v>2911</v>
      </c>
      <c r="F203" s="226" t="s">
        <v>2912</v>
      </c>
      <c r="G203" s="213"/>
      <c r="H203" s="213"/>
      <c r="I203" s="216"/>
      <c r="J203" s="227">
        <f>BK203</f>
        <v>0</v>
      </c>
      <c r="K203" s="213"/>
      <c r="L203" s="218"/>
      <c r="M203" s="219"/>
      <c r="N203" s="220"/>
      <c r="O203" s="220"/>
      <c r="P203" s="221">
        <f>P204</f>
        <v>0</v>
      </c>
      <c r="Q203" s="220"/>
      <c r="R203" s="221">
        <f>R204</f>
        <v>0</v>
      </c>
      <c r="S203" s="220"/>
      <c r="T203" s="222">
        <f>T204</f>
        <v>0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223" t="s">
        <v>378</v>
      </c>
      <c r="AT203" s="224" t="s">
        <v>75</v>
      </c>
      <c r="AU203" s="224" t="s">
        <v>83</v>
      </c>
      <c r="AY203" s="223" t="s">
        <v>349</v>
      </c>
      <c r="BK203" s="225">
        <f>BK204</f>
        <v>0</v>
      </c>
    </row>
    <row r="204" s="2" customFormat="1" ht="16.5" customHeight="1">
      <c r="A204" s="38"/>
      <c r="B204" s="39"/>
      <c r="C204" s="228" t="s">
        <v>521</v>
      </c>
      <c r="D204" s="228" t="s">
        <v>351</v>
      </c>
      <c r="E204" s="229" t="s">
        <v>2913</v>
      </c>
      <c r="F204" s="230" t="s">
        <v>2914</v>
      </c>
      <c r="G204" s="231" t="s">
        <v>1192</v>
      </c>
      <c r="H204" s="232">
        <v>1</v>
      </c>
      <c r="I204" s="233"/>
      <c r="J204" s="234">
        <f>ROUND(I204*H204,2)</f>
        <v>0</v>
      </c>
      <c r="K204" s="230" t="s">
        <v>1</v>
      </c>
      <c r="L204" s="44"/>
      <c r="M204" s="235" t="s">
        <v>1</v>
      </c>
      <c r="N204" s="236" t="s">
        <v>41</v>
      </c>
      <c r="O204" s="91"/>
      <c r="P204" s="237">
        <f>O204*H204</f>
        <v>0</v>
      </c>
      <c r="Q204" s="237">
        <v>0</v>
      </c>
      <c r="R204" s="237">
        <f>Q204*H204</f>
        <v>0</v>
      </c>
      <c r="S204" s="237">
        <v>0</v>
      </c>
      <c r="T204" s="238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39" t="s">
        <v>2915</v>
      </c>
      <c r="AT204" s="239" t="s">
        <v>351</v>
      </c>
      <c r="AU204" s="239" t="s">
        <v>85</v>
      </c>
      <c r="AY204" s="17" t="s">
        <v>349</v>
      </c>
      <c r="BE204" s="240">
        <f>IF(N204="základní",J204,0)</f>
        <v>0</v>
      </c>
      <c r="BF204" s="240">
        <f>IF(N204="snížená",J204,0)</f>
        <v>0</v>
      </c>
      <c r="BG204" s="240">
        <f>IF(N204="zákl. přenesená",J204,0)</f>
        <v>0</v>
      </c>
      <c r="BH204" s="240">
        <f>IF(N204="sníž. přenesená",J204,0)</f>
        <v>0</v>
      </c>
      <c r="BI204" s="240">
        <f>IF(N204="nulová",J204,0)</f>
        <v>0</v>
      </c>
      <c r="BJ204" s="17" t="s">
        <v>83</v>
      </c>
      <c r="BK204" s="240">
        <f>ROUND(I204*H204,2)</f>
        <v>0</v>
      </c>
      <c r="BL204" s="17" t="s">
        <v>2915</v>
      </c>
      <c r="BM204" s="239" t="s">
        <v>2916</v>
      </c>
    </row>
    <row r="205" s="12" customFormat="1" ht="22.8" customHeight="1">
      <c r="A205" s="12"/>
      <c r="B205" s="212"/>
      <c r="C205" s="213"/>
      <c r="D205" s="214" t="s">
        <v>75</v>
      </c>
      <c r="E205" s="226" t="s">
        <v>2917</v>
      </c>
      <c r="F205" s="226" t="s">
        <v>2918</v>
      </c>
      <c r="G205" s="213"/>
      <c r="H205" s="213"/>
      <c r="I205" s="216"/>
      <c r="J205" s="227">
        <f>BK205</f>
        <v>0</v>
      </c>
      <c r="K205" s="213"/>
      <c r="L205" s="218"/>
      <c r="M205" s="219"/>
      <c r="N205" s="220"/>
      <c r="O205" s="220"/>
      <c r="P205" s="221">
        <f>P206</f>
        <v>0</v>
      </c>
      <c r="Q205" s="220"/>
      <c r="R205" s="221">
        <f>R206</f>
        <v>0</v>
      </c>
      <c r="S205" s="220"/>
      <c r="T205" s="222">
        <f>T206</f>
        <v>0</v>
      </c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R205" s="223" t="s">
        <v>378</v>
      </c>
      <c r="AT205" s="224" t="s">
        <v>75</v>
      </c>
      <c r="AU205" s="224" t="s">
        <v>83</v>
      </c>
      <c r="AY205" s="223" t="s">
        <v>349</v>
      </c>
      <c r="BK205" s="225">
        <f>BK206</f>
        <v>0</v>
      </c>
    </row>
    <row r="206" s="2" customFormat="1" ht="37.8" customHeight="1">
      <c r="A206" s="38"/>
      <c r="B206" s="39"/>
      <c r="C206" s="228" t="s">
        <v>525</v>
      </c>
      <c r="D206" s="228" t="s">
        <v>351</v>
      </c>
      <c r="E206" s="229" t="s">
        <v>2919</v>
      </c>
      <c r="F206" s="230" t="s">
        <v>2920</v>
      </c>
      <c r="G206" s="231" t="s">
        <v>1192</v>
      </c>
      <c r="H206" s="232">
        <v>1</v>
      </c>
      <c r="I206" s="233"/>
      <c r="J206" s="234">
        <f>ROUND(I206*H206,2)</f>
        <v>0</v>
      </c>
      <c r="K206" s="230" t="s">
        <v>1</v>
      </c>
      <c r="L206" s="44"/>
      <c r="M206" s="235" t="s">
        <v>1</v>
      </c>
      <c r="N206" s="236" t="s">
        <v>41</v>
      </c>
      <c r="O206" s="91"/>
      <c r="P206" s="237">
        <f>O206*H206</f>
        <v>0</v>
      </c>
      <c r="Q206" s="237">
        <v>0</v>
      </c>
      <c r="R206" s="237">
        <f>Q206*H206</f>
        <v>0</v>
      </c>
      <c r="S206" s="237">
        <v>0</v>
      </c>
      <c r="T206" s="238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239" t="s">
        <v>2915</v>
      </c>
      <c r="AT206" s="239" t="s">
        <v>351</v>
      </c>
      <c r="AU206" s="239" t="s">
        <v>85</v>
      </c>
      <c r="AY206" s="17" t="s">
        <v>349</v>
      </c>
      <c r="BE206" s="240">
        <f>IF(N206="základní",J206,0)</f>
        <v>0</v>
      </c>
      <c r="BF206" s="240">
        <f>IF(N206="snížená",J206,0)</f>
        <v>0</v>
      </c>
      <c r="BG206" s="240">
        <f>IF(N206="zákl. přenesená",J206,0)</f>
        <v>0</v>
      </c>
      <c r="BH206" s="240">
        <f>IF(N206="sníž. přenesená",J206,0)</f>
        <v>0</v>
      </c>
      <c r="BI206" s="240">
        <f>IF(N206="nulová",J206,0)</f>
        <v>0</v>
      </c>
      <c r="BJ206" s="17" t="s">
        <v>83</v>
      </c>
      <c r="BK206" s="240">
        <f>ROUND(I206*H206,2)</f>
        <v>0</v>
      </c>
      <c r="BL206" s="17" t="s">
        <v>2915</v>
      </c>
      <c r="BM206" s="239" t="s">
        <v>2921</v>
      </c>
    </row>
    <row r="207" s="12" customFormat="1" ht="22.8" customHeight="1">
      <c r="A207" s="12"/>
      <c r="B207" s="212"/>
      <c r="C207" s="213"/>
      <c r="D207" s="214" t="s">
        <v>75</v>
      </c>
      <c r="E207" s="226" t="s">
        <v>2922</v>
      </c>
      <c r="F207" s="226" t="s">
        <v>2923</v>
      </c>
      <c r="G207" s="213"/>
      <c r="H207" s="213"/>
      <c r="I207" s="216"/>
      <c r="J207" s="227">
        <f>BK207</f>
        <v>0</v>
      </c>
      <c r="K207" s="213"/>
      <c r="L207" s="218"/>
      <c r="M207" s="219"/>
      <c r="N207" s="220"/>
      <c r="O207" s="220"/>
      <c r="P207" s="221">
        <f>SUM(P208:P210)</f>
        <v>0</v>
      </c>
      <c r="Q207" s="220"/>
      <c r="R207" s="221">
        <f>SUM(R208:R210)</f>
        <v>0</v>
      </c>
      <c r="S207" s="220"/>
      <c r="T207" s="222">
        <f>SUM(T208:T210)</f>
        <v>0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23" t="s">
        <v>378</v>
      </c>
      <c r="AT207" s="224" t="s">
        <v>75</v>
      </c>
      <c r="AU207" s="224" t="s">
        <v>83</v>
      </c>
      <c r="AY207" s="223" t="s">
        <v>349</v>
      </c>
      <c r="BK207" s="225">
        <f>SUM(BK208:BK210)</f>
        <v>0</v>
      </c>
    </row>
    <row r="208" s="2" customFormat="1" ht="16.5" customHeight="1">
      <c r="A208" s="38"/>
      <c r="B208" s="39"/>
      <c r="C208" s="228" t="s">
        <v>531</v>
      </c>
      <c r="D208" s="228" t="s">
        <v>351</v>
      </c>
      <c r="E208" s="229" t="s">
        <v>2924</v>
      </c>
      <c r="F208" s="230" t="s">
        <v>2925</v>
      </c>
      <c r="G208" s="231" t="s">
        <v>1192</v>
      </c>
      <c r="H208" s="232">
        <v>1</v>
      </c>
      <c r="I208" s="233"/>
      <c r="J208" s="234">
        <f>ROUND(I208*H208,2)</f>
        <v>0</v>
      </c>
      <c r="K208" s="230" t="s">
        <v>1</v>
      </c>
      <c r="L208" s="44"/>
      <c r="M208" s="235" t="s">
        <v>1</v>
      </c>
      <c r="N208" s="236" t="s">
        <v>41</v>
      </c>
      <c r="O208" s="91"/>
      <c r="P208" s="237">
        <f>O208*H208</f>
        <v>0</v>
      </c>
      <c r="Q208" s="237">
        <v>0</v>
      </c>
      <c r="R208" s="237">
        <f>Q208*H208</f>
        <v>0</v>
      </c>
      <c r="S208" s="237">
        <v>0</v>
      </c>
      <c r="T208" s="238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239" t="s">
        <v>2915</v>
      </c>
      <c r="AT208" s="239" t="s">
        <v>351</v>
      </c>
      <c r="AU208" s="239" t="s">
        <v>85</v>
      </c>
      <c r="AY208" s="17" t="s">
        <v>349</v>
      </c>
      <c r="BE208" s="240">
        <f>IF(N208="základní",J208,0)</f>
        <v>0</v>
      </c>
      <c r="BF208" s="240">
        <f>IF(N208="snížená",J208,0)</f>
        <v>0</v>
      </c>
      <c r="BG208" s="240">
        <f>IF(N208="zákl. přenesená",J208,0)</f>
        <v>0</v>
      </c>
      <c r="BH208" s="240">
        <f>IF(N208="sníž. přenesená",J208,0)</f>
        <v>0</v>
      </c>
      <c r="BI208" s="240">
        <f>IF(N208="nulová",J208,0)</f>
        <v>0</v>
      </c>
      <c r="BJ208" s="17" t="s">
        <v>83</v>
      </c>
      <c r="BK208" s="240">
        <f>ROUND(I208*H208,2)</f>
        <v>0</v>
      </c>
      <c r="BL208" s="17" t="s">
        <v>2915</v>
      </c>
      <c r="BM208" s="239" t="s">
        <v>2926</v>
      </c>
    </row>
    <row r="209" s="2" customFormat="1" ht="24.15" customHeight="1">
      <c r="A209" s="38"/>
      <c r="B209" s="39"/>
      <c r="C209" s="228" t="s">
        <v>536</v>
      </c>
      <c r="D209" s="228" t="s">
        <v>351</v>
      </c>
      <c r="E209" s="229" t="s">
        <v>2927</v>
      </c>
      <c r="F209" s="230" t="s">
        <v>2928</v>
      </c>
      <c r="G209" s="231" t="s">
        <v>1192</v>
      </c>
      <c r="H209" s="232">
        <v>1</v>
      </c>
      <c r="I209" s="233"/>
      <c r="J209" s="234">
        <f>ROUND(I209*H209,2)</f>
        <v>0</v>
      </c>
      <c r="K209" s="230" t="s">
        <v>1</v>
      </c>
      <c r="L209" s="44"/>
      <c r="M209" s="235" t="s">
        <v>1</v>
      </c>
      <c r="N209" s="236" t="s">
        <v>41</v>
      </c>
      <c r="O209" s="91"/>
      <c r="P209" s="237">
        <f>O209*H209</f>
        <v>0</v>
      </c>
      <c r="Q209" s="237">
        <v>0</v>
      </c>
      <c r="R209" s="237">
        <f>Q209*H209</f>
        <v>0</v>
      </c>
      <c r="S209" s="237">
        <v>0</v>
      </c>
      <c r="T209" s="238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39" t="s">
        <v>2915</v>
      </c>
      <c r="AT209" s="239" t="s">
        <v>351</v>
      </c>
      <c r="AU209" s="239" t="s">
        <v>85</v>
      </c>
      <c r="AY209" s="17" t="s">
        <v>349</v>
      </c>
      <c r="BE209" s="240">
        <f>IF(N209="základní",J209,0)</f>
        <v>0</v>
      </c>
      <c r="BF209" s="240">
        <f>IF(N209="snížená",J209,0)</f>
        <v>0</v>
      </c>
      <c r="BG209" s="240">
        <f>IF(N209="zákl. přenesená",J209,0)</f>
        <v>0</v>
      </c>
      <c r="BH209" s="240">
        <f>IF(N209="sníž. přenesená",J209,0)</f>
        <v>0</v>
      </c>
      <c r="BI209" s="240">
        <f>IF(N209="nulová",J209,0)</f>
        <v>0</v>
      </c>
      <c r="BJ209" s="17" t="s">
        <v>83</v>
      </c>
      <c r="BK209" s="240">
        <f>ROUND(I209*H209,2)</f>
        <v>0</v>
      </c>
      <c r="BL209" s="17" t="s">
        <v>2915</v>
      </c>
      <c r="BM209" s="239" t="s">
        <v>2929</v>
      </c>
    </row>
    <row r="210" s="2" customFormat="1" ht="16.5" customHeight="1">
      <c r="A210" s="38"/>
      <c r="B210" s="39"/>
      <c r="C210" s="228" t="s">
        <v>543</v>
      </c>
      <c r="D210" s="228" t="s">
        <v>351</v>
      </c>
      <c r="E210" s="229" t="s">
        <v>2930</v>
      </c>
      <c r="F210" s="230" t="s">
        <v>2931</v>
      </c>
      <c r="G210" s="231" t="s">
        <v>1192</v>
      </c>
      <c r="H210" s="232">
        <v>1</v>
      </c>
      <c r="I210" s="233"/>
      <c r="J210" s="234">
        <f>ROUND(I210*H210,2)</f>
        <v>0</v>
      </c>
      <c r="K210" s="230" t="s">
        <v>1</v>
      </c>
      <c r="L210" s="44"/>
      <c r="M210" s="285" t="s">
        <v>1</v>
      </c>
      <c r="N210" s="286" t="s">
        <v>41</v>
      </c>
      <c r="O210" s="287"/>
      <c r="P210" s="288">
        <f>O210*H210</f>
        <v>0</v>
      </c>
      <c r="Q210" s="288">
        <v>0</v>
      </c>
      <c r="R210" s="288">
        <f>Q210*H210</f>
        <v>0</v>
      </c>
      <c r="S210" s="288">
        <v>0</v>
      </c>
      <c r="T210" s="289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239" t="s">
        <v>2915</v>
      </c>
      <c r="AT210" s="239" t="s">
        <v>351</v>
      </c>
      <c r="AU210" s="239" t="s">
        <v>85</v>
      </c>
      <c r="AY210" s="17" t="s">
        <v>349</v>
      </c>
      <c r="BE210" s="240">
        <f>IF(N210="základní",J210,0)</f>
        <v>0</v>
      </c>
      <c r="BF210" s="240">
        <f>IF(N210="snížená",J210,0)</f>
        <v>0</v>
      </c>
      <c r="BG210" s="240">
        <f>IF(N210="zákl. přenesená",J210,0)</f>
        <v>0</v>
      </c>
      <c r="BH210" s="240">
        <f>IF(N210="sníž. přenesená",J210,0)</f>
        <v>0</v>
      </c>
      <c r="BI210" s="240">
        <f>IF(N210="nulová",J210,0)</f>
        <v>0</v>
      </c>
      <c r="BJ210" s="17" t="s">
        <v>83</v>
      </c>
      <c r="BK210" s="240">
        <f>ROUND(I210*H210,2)</f>
        <v>0</v>
      </c>
      <c r="BL210" s="17" t="s">
        <v>2915</v>
      </c>
      <c r="BM210" s="239" t="s">
        <v>2932</v>
      </c>
    </row>
    <row r="211" s="2" customFormat="1" ht="6.96" customHeight="1">
      <c r="A211" s="38"/>
      <c r="B211" s="66"/>
      <c r="C211" s="67"/>
      <c r="D211" s="67"/>
      <c r="E211" s="67"/>
      <c r="F211" s="67"/>
      <c r="G211" s="67"/>
      <c r="H211" s="67"/>
      <c r="I211" s="67"/>
      <c r="J211" s="67"/>
      <c r="K211" s="67"/>
      <c r="L211" s="44"/>
      <c r="M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</row>
  </sheetData>
  <sheetProtection sheet="1" autoFilter="0" formatColumns="0" formatRows="0" objects="1" scenarios="1" spinCount="100000" saltValue="J0yeUl+Cid/HzUzuPiAuXgS7HDGzdWoqo2sxV/a/moKDfXIgCc9Efrp7t9RiC5FWkAjck1/V+uNyHMi/r6oDyQ==" hashValue="qZzc2dCoLwQGUvA2VLMB9FrlUFuobHMArxRhdnyKI+7puh9PIisX9HDK4YmhUp4kYSt9uwBcapJNBby6pjtHRQ==" algorithmName="SHA-512" password="BF44"/>
  <autoFilter ref="C129:K210"/>
  <mergeCells count="9">
    <mergeCell ref="E7:H7"/>
    <mergeCell ref="E9:H9"/>
    <mergeCell ref="E18:H18"/>
    <mergeCell ref="E27:H27"/>
    <mergeCell ref="E85:H85"/>
    <mergeCell ref="E87:H87"/>
    <mergeCell ref="E120:H120"/>
    <mergeCell ref="E122:H12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111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0"/>
      <c r="AT3" s="17" t="s">
        <v>85</v>
      </c>
    </row>
    <row r="4" s="1" customFormat="1" ht="24.96" customHeight="1">
      <c r="B4" s="20"/>
      <c r="D4" s="149" t="s">
        <v>119</v>
      </c>
      <c r="L4" s="20"/>
      <c r="M4" s="150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51" t="s">
        <v>16</v>
      </c>
      <c r="L6" s="20"/>
    </row>
    <row r="7" s="1" customFormat="1" ht="16.5" customHeight="1">
      <c r="B7" s="20"/>
      <c r="E7" s="152" t="str">
        <f>'Rekapitulace stavby'!K6</f>
        <v>Budova zázemí fotbalového hřiště FK Bospor Bohumín</v>
      </c>
      <c r="F7" s="151"/>
      <c r="G7" s="151"/>
      <c r="H7" s="151"/>
      <c r="L7" s="20"/>
    </row>
    <row r="8" s="2" customFormat="1" ht="12" customHeight="1">
      <c r="A8" s="38"/>
      <c r="B8" s="44"/>
      <c r="C8" s="38"/>
      <c r="D8" s="151" t="s">
        <v>132</v>
      </c>
      <c r="E8" s="38"/>
      <c r="F8" s="38"/>
      <c r="G8" s="38"/>
      <c r="H8" s="38"/>
      <c r="I8" s="38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53" t="s">
        <v>2933</v>
      </c>
      <c r="F9" s="38"/>
      <c r="G9" s="38"/>
      <c r="H9" s="38"/>
      <c r="I9" s="38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38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1" t="s">
        <v>18</v>
      </c>
      <c r="E11" s="38"/>
      <c r="F11" s="141" t="s">
        <v>1</v>
      </c>
      <c r="G11" s="38"/>
      <c r="H11" s="38"/>
      <c r="I11" s="151" t="s">
        <v>19</v>
      </c>
      <c r="J11" s="141" t="s">
        <v>1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1" t="s">
        <v>20</v>
      </c>
      <c r="E12" s="38"/>
      <c r="F12" s="141" t="s">
        <v>2795</v>
      </c>
      <c r="G12" s="38"/>
      <c r="H12" s="38"/>
      <c r="I12" s="151" t="s">
        <v>22</v>
      </c>
      <c r="J12" s="154" t="str">
        <f>'Rekapitulace stavby'!AN8</f>
        <v>27. 11. 2025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0.8" customHeight="1">
      <c r="A13" s="38"/>
      <c r="B13" s="44"/>
      <c r="C13" s="38"/>
      <c r="D13" s="38"/>
      <c r="E13" s="38"/>
      <c r="F13" s="38"/>
      <c r="G13" s="38"/>
      <c r="H13" s="38"/>
      <c r="I13" s="38"/>
      <c r="J13" s="38"/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1" t="s">
        <v>24</v>
      </c>
      <c r="E14" s="38"/>
      <c r="F14" s="38"/>
      <c r="G14" s="38"/>
      <c r="H14" s="38"/>
      <c r="I14" s="151" t="s">
        <v>25</v>
      </c>
      <c r="J14" s="141" t="s">
        <v>1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">
        <v>2796</v>
      </c>
      <c r="F15" s="38"/>
      <c r="G15" s="38"/>
      <c r="H15" s="38"/>
      <c r="I15" s="151" t="s">
        <v>27</v>
      </c>
      <c r="J15" s="141" t="s">
        <v>1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38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1" t="s">
        <v>28</v>
      </c>
      <c r="E17" s="38"/>
      <c r="F17" s="38"/>
      <c r="G17" s="38"/>
      <c r="H17" s="38"/>
      <c r="I17" s="151" t="s">
        <v>25</v>
      </c>
      <c r="J17" s="33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3" t="str">
        <f>'Rekapitulace stavby'!E14</f>
        <v>Vyplň údaj</v>
      </c>
      <c r="F18" s="141"/>
      <c r="G18" s="141"/>
      <c r="H18" s="141"/>
      <c r="I18" s="151" t="s">
        <v>27</v>
      </c>
      <c r="J18" s="33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38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1" t="s">
        <v>30</v>
      </c>
      <c r="E20" s="38"/>
      <c r="F20" s="38"/>
      <c r="G20" s="38"/>
      <c r="H20" s="38"/>
      <c r="I20" s="151" t="s">
        <v>25</v>
      </c>
      <c r="J20" s="141" t="s">
        <v>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">
        <v>2796</v>
      </c>
      <c r="F21" s="38"/>
      <c r="G21" s="38"/>
      <c r="H21" s="38"/>
      <c r="I21" s="151" t="s">
        <v>27</v>
      </c>
      <c r="J21" s="141" t="s">
        <v>1</v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38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1" t="s">
        <v>33</v>
      </c>
      <c r="E23" s="38"/>
      <c r="F23" s="38"/>
      <c r="G23" s="38"/>
      <c r="H23" s="38"/>
      <c r="I23" s="151" t="s">
        <v>25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">
        <v>2797</v>
      </c>
      <c r="F24" s="38"/>
      <c r="G24" s="38"/>
      <c r="H24" s="38"/>
      <c r="I24" s="151" t="s">
        <v>27</v>
      </c>
      <c r="J24" s="141" t="s">
        <v>1</v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38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1" t="s">
        <v>35</v>
      </c>
      <c r="E26" s="38"/>
      <c r="F26" s="38"/>
      <c r="G26" s="38"/>
      <c r="H26" s="38"/>
      <c r="I26" s="38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38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0"/>
      <c r="E29" s="160"/>
      <c r="F29" s="160"/>
      <c r="G29" s="160"/>
      <c r="H29" s="160"/>
      <c r="I29" s="160"/>
      <c r="J29" s="160"/>
      <c r="K29" s="160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1" t="s">
        <v>36</v>
      </c>
      <c r="E30" s="38"/>
      <c r="F30" s="38"/>
      <c r="G30" s="38"/>
      <c r="H30" s="38"/>
      <c r="I30" s="38"/>
      <c r="J30" s="162">
        <f>ROUND(J123,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0"/>
      <c r="E31" s="160"/>
      <c r="F31" s="160"/>
      <c r="G31" s="160"/>
      <c r="H31" s="160"/>
      <c r="I31" s="160"/>
      <c r="J31" s="160"/>
      <c r="K31" s="160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63" t="s">
        <v>38</v>
      </c>
      <c r="G32" s="38"/>
      <c r="H32" s="38"/>
      <c r="I32" s="163" t="s">
        <v>37</v>
      </c>
      <c r="J32" s="163" t="s">
        <v>39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64" t="s">
        <v>40</v>
      </c>
      <c r="E33" s="151" t="s">
        <v>41</v>
      </c>
      <c r="F33" s="165">
        <f>ROUND((SUM(BE123:BE153)),  2)</f>
        <v>0</v>
      </c>
      <c r="G33" s="38"/>
      <c r="H33" s="38"/>
      <c r="I33" s="166">
        <v>0.20999999999999999</v>
      </c>
      <c r="J33" s="165">
        <f>ROUND(((SUM(BE123:BE153))*I33),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1" t="s">
        <v>42</v>
      </c>
      <c r="F34" s="165">
        <f>ROUND((SUM(BF123:BF153)),  2)</f>
        <v>0</v>
      </c>
      <c r="G34" s="38"/>
      <c r="H34" s="38"/>
      <c r="I34" s="166">
        <v>0.12</v>
      </c>
      <c r="J34" s="165">
        <f>ROUND(((SUM(BF123:BF153))*I34),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1" t="s">
        <v>43</v>
      </c>
      <c r="F35" s="165">
        <f>ROUND((SUM(BG123:BG153)),  2)</f>
        <v>0</v>
      </c>
      <c r="G35" s="38"/>
      <c r="H35" s="38"/>
      <c r="I35" s="166">
        <v>0.20999999999999999</v>
      </c>
      <c r="J35" s="165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1" t="s">
        <v>44</v>
      </c>
      <c r="F36" s="165">
        <f>ROUND((SUM(BH123:BH153)),  2)</f>
        <v>0</v>
      </c>
      <c r="G36" s="38"/>
      <c r="H36" s="38"/>
      <c r="I36" s="166">
        <v>0.12</v>
      </c>
      <c r="J36" s="165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1" t="s">
        <v>45</v>
      </c>
      <c r="F37" s="165">
        <f>ROUND((SUM(BI123:BI153)),  2)</f>
        <v>0</v>
      </c>
      <c r="G37" s="38"/>
      <c r="H37" s="38"/>
      <c r="I37" s="166">
        <v>0</v>
      </c>
      <c r="J37" s="165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38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67"/>
      <c r="D39" s="168" t="s">
        <v>46</v>
      </c>
      <c r="E39" s="169"/>
      <c r="F39" s="169"/>
      <c r="G39" s="170" t="s">
        <v>47</v>
      </c>
      <c r="H39" s="171" t="s">
        <v>48</v>
      </c>
      <c r="I39" s="169"/>
      <c r="J39" s="172">
        <f>SUM(J30:J37)</f>
        <v>0</v>
      </c>
      <c r="K39" s="173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20"/>
      <c r="L41" s="20"/>
    </row>
    <row r="42" s="1" customFormat="1" ht="14.4" customHeight="1">
      <c r="B42" s="20"/>
      <c r="L42" s="20"/>
    </row>
    <row r="43" s="1" customFormat="1" ht="14.4" customHeight="1">
      <c r="B43" s="20"/>
      <c r="L43" s="20"/>
    </row>
    <row r="44" s="1" customFormat="1" ht="14.4" customHeight="1">
      <c r="B44" s="20"/>
      <c r="L44" s="20"/>
    </row>
    <row r="45" s="1" customFormat="1" ht="14.4" customHeight="1">
      <c r="B45" s="20"/>
      <c r="L45" s="20"/>
    </row>
    <row r="46" s="1" customFormat="1" ht="14.4" customHeight="1">
      <c r="B46" s="20"/>
      <c r="L46" s="20"/>
    </row>
    <row r="47" s="1" customFormat="1" ht="14.4" customHeight="1">
      <c r="B47" s="20"/>
      <c r="L47" s="20"/>
    </row>
    <row r="48" s="1" customFormat="1" ht="14.4" customHeight="1">
      <c r="B48" s="20"/>
      <c r="L48" s="20"/>
    </row>
    <row r="49" s="1" customFormat="1" ht="14.4" customHeight="1">
      <c r="B49" s="20"/>
      <c r="L49" s="20"/>
    </row>
    <row r="50" s="2" customFormat="1" ht="14.4" customHeight="1">
      <c r="B50" s="63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3"/>
    </row>
    <row r="51">
      <c r="B51" s="20"/>
      <c r="L51" s="20"/>
    </row>
    <row r="52">
      <c r="B52" s="20"/>
      <c r="L52" s="20"/>
    </row>
    <row r="53">
      <c r="B53" s="20"/>
      <c r="L53" s="20"/>
    </row>
    <row r="54">
      <c r="B54" s="20"/>
      <c r="L54" s="20"/>
    </row>
    <row r="55">
      <c r="B55" s="20"/>
      <c r="L55" s="20"/>
    </row>
    <row r="56">
      <c r="B56" s="20"/>
      <c r="L56" s="20"/>
    </row>
    <row r="57">
      <c r="B57" s="20"/>
      <c r="L57" s="20"/>
    </row>
    <row r="58">
      <c r="B58" s="20"/>
      <c r="L58" s="20"/>
    </row>
    <row r="59">
      <c r="B59" s="20"/>
      <c r="L59" s="20"/>
    </row>
    <row r="60">
      <c r="B60" s="20"/>
      <c r="L60" s="20"/>
    </row>
    <row r="61" s="2" customFormat="1">
      <c r="A61" s="38"/>
      <c r="B61" s="44"/>
      <c r="C61" s="38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0"/>
      <c r="L62" s="20"/>
    </row>
    <row r="63">
      <c r="B63" s="20"/>
      <c r="L63" s="20"/>
    </row>
    <row r="64">
      <c r="B64" s="20"/>
      <c r="L64" s="20"/>
    </row>
    <row r="65" s="2" customFormat="1">
      <c r="A65" s="38"/>
      <c r="B65" s="44"/>
      <c r="C65" s="38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0"/>
      <c r="L66" s="20"/>
    </row>
    <row r="67">
      <c r="B67" s="20"/>
      <c r="L67" s="20"/>
    </row>
    <row r="68">
      <c r="B68" s="20"/>
      <c r="L68" s="20"/>
    </row>
    <row r="69">
      <c r="B69" s="20"/>
      <c r="L69" s="20"/>
    </row>
    <row r="70">
      <c r="B70" s="20"/>
      <c r="L70" s="20"/>
    </row>
    <row r="71">
      <c r="B71" s="20"/>
      <c r="L71" s="20"/>
    </row>
    <row r="72">
      <c r="B72" s="20"/>
      <c r="L72" s="20"/>
    </row>
    <row r="73">
      <c r="B73" s="20"/>
      <c r="L73" s="20"/>
    </row>
    <row r="74">
      <c r="B74" s="20"/>
      <c r="L74" s="20"/>
    </row>
    <row r="75">
      <c r="B75" s="20"/>
      <c r="L75" s="20"/>
    </row>
    <row r="76" s="2" customFormat="1">
      <c r="A76" s="38"/>
      <c r="B76" s="44"/>
      <c r="C76" s="38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304</v>
      </c>
      <c r="D82" s="40"/>
      <c r="E82" s="40"/>
      <c r="F82" s="40"/>
      <c r="G82" s="40"/>
      <c r="H82" s="40"/>
      <c r="I82" s="40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16</v>
      </c>
      <c r="D84" s="40"/>
      <c r="E84" s="40"/>
      <c r="F84" s="40"/>
      <c r="G84" s="40"/>
      <c r="H84" s="40"/>
      <c r="I84" s="40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85" t="str">
        <f>E7</f>
        <v>Budova zázemí fotbalového hřiště FK Bospor Bohumín</v>
      </c>
      <c r="F85" s="32"/>
      <c r="G85" s="32"/>
      <c r="H85" s="32"/>
      <c r="I85" s="40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2" customHeight="1">
      <c r="A86" s="38"/>
      <c r="B86" s="39"/>
      <c r="C86" s="32" t="s">
        <v>132</v>
      </c>
      <c r="D86" s="40"/>
      <c r="E86" s="40"/>
      <c r="F86" s="40"/>
      <c r="G86" s="40"/>
      <c r="H86" s="40"/>
      <c r="I86" s="40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6.5" customHeight="1">
      <c r="A87" s="38"/>
      <c r="B87" s="39"/>
      <c r="C87" s="40"/>
      <c r="D87" s="40"/>
      <c r="E87" s="76" t="str">
        <f>E9</f>
        <v>SO05 - Vedlejší rozpočtové náklady</v>
      </c>
      <c r="F87" s="40"/>
      <c r="G87" s="40"/>
      <c r="H87" s="40"/>
      <c r="I87" s="40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6.96" customHeight="1">
      <c r="A88" s="38"/>
      <c r="B88" s="39"/>
      <c r="C88" s="40"/>
      <c r="D88" s="40"/>
      <c r="E88" s="40"/>
      <c r="F88" s="40"/>
      <c r="G88" s="40"/>
      <c r="H88" s="40"/>
      <c r="I88" s="40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2" customHeight="1">
      <c r="A89" s="38"/>
      <c r="B89" s="39"/>
      <c r="C89" s="32" t="s">
        <v>20</v>
      </c>
      <c r="D89" s="40"/>
      <c r="E89" s="40"/>
      <c r="F89" s="27" t="str">
        <f>F12</f>
        <v>Bohumín</v>
      </c>
      <c r="G89" s="40"/>
      <c r="H89" s="40"/>
      <c r="I89" s="32" t="s">
        <v>22</v>
      </c>
      <c r="J89" s="79" t="str">
        <f>IF(J12="","",J12)</f>
        <v>27. 11. 2025</v>
      </c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40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2" t="s">
        <v>24</v>
      </c>
      <c r="D91" s="40"/>
      <c r="E91" s="40"/>
      <c r="F91" s="27" t="str">
        <f>E15</f>
        <v xml:space="preserve"> </v>
      </c>
      <c r="G91" s="40"/>
      <c r="H91" s="40"/>
      <c r="I91" s="32" t="s">
        <v>30</v>
      </c>
      <c r="J91" s="36" t="str">
        <f>E21</f>
        <v xml:space="preserve"> 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2" t="s">
        <v>28</v>
      </c>
      <c r="D92" s="40"/>
      <c r="E92" s="40"/>
      <c r="F92" s="27" t="str">
        <f>IF(E18="","",E18)</f>
        <v>Vyplň údaj</v>
      </c>
      <c r="G92" s="40"/>
      <c r="H92" s="40"/>
      <c r="I92" s="32" t="s">
        <v>33</v>
      </c>
      <c r="J92" s="36" t="str">
        <f>E24</f>
        <v>Projekce DS s.r.o.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0.32" customHeight="1">
      <c r="A93" s="38"/>
      <c r="B93" s="39"/>
      <c r="C93" s="40"/>
      <c r="D93" s="40"/>
      <c r="E93" s="40"/>
      <c r="F93" s="40"/>
      <c r="G93" s="40"/>
      <c r="H93" s="40"/>
      <c r="I93" s="40"/>
      <c r="J93" s="40"/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29.28" customHeight="1">
      <c r="A94" s="38"/>
      <c r="B94" s="39"/>
      <c r="C94" s="186" t="s">
        <v>305</v>
      </c>
      <c r="D94" s="187"/>
      <c r="E94" s="187"/>
      <c r="F94" s="187"/>
      <c r="G94" s="187"/>
      <c r="H94" s="187"/>
      <c r="I94" s="187"/>
      <c r="J94" s="188" t="s">
        <v>306</v>
      </c>
      <c r="K94" s="187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2.8" customHeight="1">
      <c r="A96" s="38"/>
      <c r="B96" s="39"/>
      <c r="C96" s="189" t="s">
        <v>307</v>
      </c>
      <c r="D96" s="40"/>
      <c r="E96" s="40"/>
      <c r="F96" s="40"/>
      <c r="G96" s="40"/>
      <c r="H96" s="40"/>
      <c r="I96" s="40"/>
      <c r="J96" s="110">
        <f>J123</f>
        <v>0</v>
      </c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U96" s="17" t="s">
        <v>308</v>
      </c>
    </row>
    <row r="97" s="9" customFormat="1" ht="24.96" customHeight="1">
      <c r="A97" s="9"/>
      <c r="B97" s="190"/>
      <c r="C97" s="191"/>
      <c r="D97" s="192" t="s">
        <v>2800</v>
      </c>
      <c r="E97" s="193"/>
      <c r="F97" s="193"/>
      <c r="G97" s="193"/>
      <c r="H97" s="193"/>
      <c r="I97" s="193"/>
      <c r="J97" s="194">
        <f>J124</f>
        <v>0</v>
      </c>
      <c r="K97" s="191"/>
      <c r="L97" s="19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6"/>
      <c r="C98" s="133"/>
      <c r="D98" s="197" t="s">
        <v>2934</v>
      </c>
      <c r="E98" s="198"/>
      <c r="F98" s="198"/>
      <c r="G98" s="198"/>
      <c r="H98" s="198"/>
      <c r="I98" s="198"/>
      <c r="J98" s="199">
        <f>J125</f>
        <v>0</v>
      </c>
      <c r="K98" s="133"/>
      <c r="L98" s="20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96"/>
      <c r="C99" s="133"/>
      <c r="D99" s="197" t="s">
        <v>2802</v>
      </c>
      <c r="E99" s="198"/>
      <c r="F99" s="198"/>
      <c r="G99" s="198"/>
      <c r="H99" s="198"/>
      <c r="I99" s="198"/>
      <c r="J99" s="199">
        <f>J132</f>
        <v>0</v>
      </c>
      <c r="K99" s="133"/>
      <c r="L99" s="20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96"/>
      <c r="C100" s="133"/>
      <c r="D100" s="197" t="s">
        <v>2803</v>
      </c>
      <c r="E100" s="198"/>
      <c r="F100" s="198"/>
      <c r="G100" s="198"/>
      <c r="H100" s="198"/>
      <c r="I100" s="198"/>
      <c r="J100" s="199">
        <f>J137</f>
        <v>0</v>
      </c>
      <c r="K100" s="133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3"/>
      <c r="D101" s="197" t="s">
        <v>2935</v>
      </c>
      <c r="E101" s="198"/>
      <c r="F101" s="198"/>
      <c r="G101" s="198"/>
      <c r="H101" s="198"/>
      <c r="I101" s="198"/>
      <c r="J101" s="199">
        <f>J139</f>
        <v>0</v>
      </c>
      <c r="K101" s="133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3"/>
      <c r="D102" s="197" t="s">
        <v>2936</v>
      </c>
      <c r="E102" s="198"/>
      <c r="F102" s="198"/>
      <c r="G102" s="198"/>
      <c r="H102" s="198"/>
      <c r="I102" s="198"/>
      <c r="J102" s="199">
        <f>J143</f>
        <v>0</v>
      </c>
      <c r="K102" s="133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3"/>
      <c r="D103" s="197" t="s">
        <v>2937</v>
      </c>
      <c r="E103" s="198"/>
      <c r="F103" s="198"/>
      <c r="G103" s="198"/>
      <c r="H103" s="198"/>
      <c r="I103" s="198"/>
      <c r="J103" s="199">
        <f>J147</f>
        <v>0</v>
      </c>
      <c r="K103" s="133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8"/>
      <c r="B104" s="39"/>
      <c r="C104" s="40"/>
      <c r="D104" s="40"/>
      <c r="E104" s="40"/>
      <c r="F104" s="40"/>
      <c r="G104" s="40"/>
      <c r="H104" s="40"/>
      <c r="I104" s="40"/>
      <c r="J104" s="40"/>
      <c r="K104" s="40"/>
      <c r="L104" s="63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</row>
    <row r="105" s="2" customFormat="1" ht="6.96" customHeight="1">
      <c r="A105" s="38"/>
      <c r="B105" s="66"/>
      <c r="C105" s="67"/>
      <c r="D105" s="67"/>
      <c r="E105" s="67"/>
      <c r="F105" s="67"/>
      <c r="G105" s="67"/>
      <c r="H105" s="67"/>
      <c r="I105" s="67"/>
      <c r="J105" s="67"/>
      <c r="K105" s="67"/>
      <c r="L105" s="63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9" s="2" customFormat="1" ht="6.96" customHeight="1">
      <c r="A109" s="38"/>
      <c r="B109" s="68"/>
      <c r="C109" s="69"/>
      <c r="D109" s="69"/>
      <c r="E109" s="69"/>
      <c r="F109" s="69"/>
      <c r="G109" s="69"/>
      <c r="H109" s="69"/>
      <c r="I109" s="69"/>
      <c r="J109" s="69"/>
      <c r="K109" s="69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24.96" customHeight="1">
      <c r="A110" s="38"/>
      <c r="B110" s="39"/>
      <c r="C110" s="23" t="s">
        <v>334</v>
      </c>
      <c r="D110" s="40"/>
      <c r="E110" s="40"/>
      <c r="F110" s="40"/>
      <c r="G110" s="40"/>
      <c r="H110" s="40"/>
      <c r="I110" s="40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6.96" customHeight="1">
      <c r="A111" s="38"/>
      <c r="B111" s="39"/>
      <c r="C111" s="40"/>
      <c r="D111" s="40"/>
      <c r="E111" s="40"/>
      <c r="F111" s="40"/>
      <c r="G111" s="40"/>
      <c r="H111" s="40"/>
      <c r="I111" s="40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12" customHeight="1">
      <c r="A112" s="38"/>
      <c r="B112" s="39"/>
      <c r="C112" s="32" t="s">
        <v>16</v>
      </c>
      <c r="D112" s="40"/>
      <c r="E112" s="40"/>
      <c r="F112" s="40"/>
      <c r="G112" s="40"/>
      <c r="H112" s="40"/>
      <c r="I112" s="40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6.5" customHeight="1">
      <c r="A113" s="38"/>
      <c r="B113" s="39"/>
      <c r="C113" s="40"/>
      <c r="D113" s="40"/>
      <c r="E113" s="185" t="str">
        <f>E7</f>
        <v>Budova zázemí fotbalového hřiště FK Bospor Bohumín</v>
      </c>
      <c r="F113" s="32"/>
      <c r="G113" s="32"/>
      <c r="H113" s="32"/>
      <c r="I113" s="40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2" customHeight="1">
      <c r="A114" s="38"/>
      <c r="B114" s="39"/>
      <c r="C114" s="32" t="s">
        <v>132</v>
      </c>
      <c r="D114" s="40"/>
      <c r="E114" s="40"/>
      <c r="F114" s="40"/>
      <c r="G114" s="40"/>
      <c r="H114" s="40"/>
      <c r="I114" s="40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6.5" customHeight="1">
      <c r="A115" s="38"/>
      <c r="B115" s="39"/>
      <c r="C115" s="40"/>
      <c r="D115" s="40"/>
      <c r="E115" s="76" t="str">
        <f>E9</f>
        <v>SO05 - Vedlejší rozpočtové náklady</v>
      </c>
      <c r="F115" s="40"/>
      <c r="G115" s="40"/>
      <c r="H115" s="40"/>
      <c r="I115" s="40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6.96" customHeight="1">
      <c r="A116" s="38"/>
      <c r="B116" s="39"/>
      <c r="C116" s="40"/>
      <c r="D116" s="40"/>
      <c r="E116" s="40"/>
      <c r="F116" s="40"/>
      <c r="G116" s="40"/>
      <c r="H116" s="40"/>
      <c r="I116" s="40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2" customHeight="1">
      <c r="A117" s="38"/>
      <c r="B117" s="39"/>
      <c r="C117" s="32" t="s">
        <v>20</v>
      </c>
      <c r="D117" s="40"/>
      <c r="E117" s="40"/>
      <c r="F117" s="27" t="str">
        <f>F12</f>
        <v>Bohumín</v>
      </c>
      <c r="G117" s="40"/>
      <c r="H117" s="40"/>
      <c r="I117" s="32" t="s">
        <v>22</v>
      </c>
      <c r="J117" s="79" t="str">
        <f>IF(J12="","",J12)</f>
        <v>27. 11. 2025</v>
      </c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6.96" customHeight="1">
      <c r="A118" s="38"/>
      <c r="B118" s="39"/>
      <c r="C118" s="40"/>
      <c r="D118" s="40"/>
      <c r="E118" s="40"/>
      <c r="F118" s="40"/>
      <c r="G118" s="40"/>
      <c r="H118" s="40"/>
      <c r="I118" s="40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5.15" customHeight="1">
      <c r="A119" s="38"/>
      <c r="B119" s="39"/>
      <c r="C119" s="32" t="s">
        <v>24</v>
      </c>
      <c r="D119" s="40"/>
      <c r="E119" s="40"/>
      <c r="F119" s="27" t="str">
        <f>E15</f>
        <v xml:space="preserve"> </v>
      </c>
      <c r="G119" s="40"/>
      <c r="H119" s="40"/>
      <c r="I119" s="32" t="s">
        <v>30</v>
      </c>
      <c r="J119" s="36" t="str">
        <f>E21</f>
        <v xml:space="preserve"> </v>
      </c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5.15" customHeight="1">
      <c r="A120" s="38"/>
      <c r="B120" s="39"/>
      <c r="C120" s="32" t="s">
        <v>28</v>
      </c>
      <c r="D120" s="40"/>
      <c r="E120" s="40"/>
      <c r="F120" s="27" t="str">
        <f>IF(E18="","",E18)</f>
        <v>Vyplň údaj</v>
      </c>
      <c r="G120" s="40"/>
      <c r="H120" s="40"/>
      <c r="I120" s="32" t="s">
        <v>33</v>
      </c>
      <c r="J120" s="36" t="str">
        <f>E24</f>
        <v>Projekce DS s.r.o.</v>
      </c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0.32" customHeight="1">
      <c r="A121" s="38"/>
      <c r="B121" s="39"/>
      <c r="C121" s="40"/>
      <c r="D121" s="40"/>
      <c r="E121" s="40"/>
      <c r="F121" s="40"/>
      <c r="G121" s="40"/>
      <c r="H121" s="40"/>
      <c r="I121" s="40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11" customFormat="1" ht="29.28" customHeight="1">
      <c r="A122" s="201"/>
      <c r="B122" s="202"/>
      <c r="C122" s="203" t="s">
        <v>335</v>
      </c>
      <c r="D122" s="204" t="s">
        <v>61</v>
      </c>
      <c r="E122" s="204" t="s">
        <v>57</v>
      </c>
      <c r="F122" s="204" t="s">
        <v>58</v>
      </c>
      <c r="G122" s="204" t="s">
        <v>336</v>
      </c>
      <c r="H122" s="204" t="s">
        <v>337</v>
      </c>
      <c r="I122" s="204" t="s">
        <v>338</v>
      </c>
      <c r="J122" s="204" t="s">
        <v>306</v>
      </c>
      <c r="K122" s="205" t="s">
        <v>339</v>
      </c>
      <c r="L122" s="206"/>
      <c r="M122" s="100" t="s">
        <v>1</v>
      </c>
      <c r="N122" s="101" t="s">
        <v>40</v>
      </c>
      <c r="O122" s="101" t="s">
        <v>340</v>
      </c>
      <c r="P122" s="101" t="s">
        <v>341</v>
      </c>
      <c r="Q122" s="101" t="s">
        <v>342</v>
      </c>
      <c r="R122" s="101" t="s">
        <v>343</v>
      </c>
      <c r="S122" s="101" t="s">
        <v>344</v>
      </c>
      <c r="T122" s="102" t="s">
        <v>345</v>
      </c>
      <c r="U122" s="201"/>
      <c r="V122" s="201"/>
      <c r="W122" s="201"/>
      <c r="X122" s="201"/>
      <c r="Y122" s="201"/>
      <c r="Z122" s="201"/>
      <c r="AA122" s="201"/>
      <c r="AB122" s="201"/>
      <c r="AC122" s="201"/>
      <c r="AD122" s="201"/>
      <c r="AE122" s="201"/>
    </row>
    <row r="123" s="2" customFormat="1" ht="22.8" customHeight="1">
      <c r="A123" s="38"/>
      <c r="B123" s="39"/>
      <c r="C123" s="107" t="s">
        <v>346</v>
      </c>
      <c r="D123" s="40"/>
      <c r="E123" s="40"/>
      <c r="F123" s="40"/>
      <c r="G123" s="40"/>
      <c r="H123" s="40"/>
      <c r="I123" s="40"/>
      <c r="J123" s="207">
        <f>BK123</f>
        <v>0</v>
      </c>
      <c r="K123" s="40"/>
      <c r="L123" s="44"/>
      <c r="M123" s="103"/>
      <c r="N123" s="208"/>
      <c r="O123" s="104"/>
      <c r="P123" s="209">
        <f>P124</f>
        <v>0</v>
      </c>
      <c r="Q123" s="104"/>
      <c r="R123" s="209">
        <f>R124</f>
        <v>0</v>
      </c>
      <c r="S123" s="104"/>
      <c r="T123" s="210">
        <f>T124</f>
        <v>0</v>
      </c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T123" s="17" t="s">
        <v>75</v>
      </c>
      <c r="AU123" s="17" t="s">
        <v>308</v>
      </c>
      <c r="BK123" s="211">
        <f>BK124</f>
        <v>0</v>
      </c>
    </row>
    <row r="124" s="12" customFormat="1" ht="25.92" customHeight="1">
      <c r="A124" s="12"/>
      <c r="B124" s="212"/>
      <c r="C124" s="213"/>
      <c r="D124" s="214" t="s">
        <v>75</v>
      </c>
      <c r="E124" s="215" t="s">
        <v>2910</v>
      </c>
      <c r="F124" s="215" t="s">
        <v>110</v>
      </c>
      <c r="G124" s="213"/>
      <c r="H124" s="213"/>
      <c r="I124" s="216"/>
      <c r="J124" s="217">
        <f>BK124</f>
        <v>0</v>
      </c>
      <c r="K124" s="213"/>
      <c r="L124" s="218"/>
      <c r="M124" s="219"/>
      <c r="N124" s="220"/>
      <c r="O124" s="220"/>
      <c r="P124" s="221">
        <f>P125+P132+P137+P139+P143+P147</f>
        <v>0</v>
      </c>
      <c r="Q124" s="220"/>
      <c r="R124" s="221">
        <f>R125+R132+R137+R139+R143+R147</f>
        <v>0</v>
      </c>
      <c r="S124" s="220"/>
      <c r="T124" s="222">
        <f>T125+T132+T137+T139+T143+T147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3" t="s">
        <v>378</v>
      </c>
      <c r="AT124" s="224" t="s">
        <v>75</v>
      </c>
      <c r="AU124" s="224" t="s">
        <v>76</v>
      </c>
      <c r="AY124" s="223" t="s">
        <v>349</v>
      </c>
      <c r="BK124" s="225">
        <f>BK125+BK132+BK137+BK139+BK143+BK147</f>
        <v>0</v>
      </c>
    </row>
    <row r="125" s="12" customFormat="1" ht="22.8" customHeight="1">
      <c r="A125" s="12"/>
      <c r="B125" s="212"/>
      <c r="C125" s="213"/>
      <c r="D125" s="214" t="s">
        <v>75</v>
      </c>
      <c r="E125" s="226" t="s">
        <v>2911</v>
      </c>
      <c r="F125" s="226" t="s">
        <v>2938</v>
      </c>
      <c r="G125" s="213"/>
      <c r="H125" s="213"/>
      <c r="I125" s="216"/>
      <c r="J125" s="227">
        <f>BK125</f>
        <v>0</v>
      </c>
      <c r="K125" s="213"/>
      <c r="L125" s="218"/>
      <c r="M125" s="219"/>
      <c r="N125" s="220"/>
      <c r="O125" s="220"/>
      <c r="P125" s="221">
        <f>SUM(P126:P131)</f>
        <v>0</v>
      </c>
      <c r="Q125" s="220"/>
      <c r="R125" s="221">
        <f>SUM(R126:R131)</f>
        <v>0</v>
      </c>
      <c r="S125" s="220"/>
      <c r="T125" s="222">
        <f>SUM(T126:T131)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3" t="s">
        <v>378</v>
      </c>
      <c r="AT125" s="224" t="s">
        <v>75</v>
      </c>
      <c r="AU125" s="224" t="s">
        <v>83</v>
      </c>
      <c r="AY125" s="223" t="s">
        <v>349</v>
      </c>
      <c r="BK125" s="225">
        <f>SUM(BK126:BK131)</f>
        <v>0</v>
      </c>
    </row>
    <row r="126" s="2" customFormat="1" ht="24.15" customHeight="1">
      <c r="A126" s="38"/>
      <c r="B126" s="39"/>
      <c r="C126" s="228" t="s">
        <v>83</v>
      </c>
      <c r="D126" s="228" t="s">
        <v>351</v>
      </c>
      <c r="E126" s="229" t="s">
        <v>2939</v>
      </c>
      <c r="F126" s="230" t="s">
        <v>2940</v>
      </c>
      <c r="G126" s="231" t="s">
        <v>2304</v>
      </c>
      <c r="H126" s="232">
        <v>1</v>
      </c>
      <c r="I126" s="233"/>
      <c r="J126" s="234">
        <f>ROUND(I126*H126,2)</f>
        <v>0</v>
      </c>
      <c r="K126" s="230" t="s">
        <v>355</v>
      </c>
      <c r="L126" s="44"/>
      <c r="M126" s="235" t="s">
        <v>1</v>
      </c>
      <c r="N126" s="236" t="s">
        <v>41</v>
      </c>
      <c r="O126" s="91"/>
      <c r="P126" s="237">
        <f>O126*H126</f>
        <v>0</v>
      </c>
      <c r="Q126" s="237">
        <v>0</v>
      </c>
      <c r="R126" s="237">
        <f>Q126*H126</f>
        <v>0</v>
      </c>
      <c r="S126" s="237">
        <v>0</v>
      </c>
      <c r="T126" s="238">
        <f>S126*H126</f>
        <v>0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R126" s="239" t="s">
        <v>2915</v>
      </c>
      <c r="AT126" s="239" t="s">
        <v>351</v>
      </c>
      <c r="AU126" s="239" t="s">
        <v>85</v>
      </c>
      <c r="AY126" s="17" t="s">
        <v>349</v>
      </c>
      <c r="BE126" s="240">
        <f>IF(N126="základní",J126,0)</f>
        <v>0</v>
      </c>
      <c r="BF126" s="240">
        <f>IF(N126="snížená",J126,0)</f>
        <v>0</v>
      </c>
      <c r="BG126" s="240">
        <f>IF(N126="zákl. přenesená",J126,0)</f>
        <v>0</v>
      </c>
      <c r="BH126" s="240">
        <f>IF(N126="sníž. přenesená",J126,0)</f>
        <v>0</v>
      </c>
      <c r="BI126" s="240">
        <f>IF(N126="nulová",J126,0)</f>
        <v>0</v>
      </c>
      <c r="BJ126" s="17" t="s">
        <v>83</v>
      </c>
      <c r="BK126" s="240">
        <f>ROUND(I126*H126,2)</f>
        <v>0</v>
      </c>
      <c r="BL126" s="17" t="s">
        <v>2915</v>
      </c>
      <c r="BM126" s="239" t="s">
        <v>2941</v>
      </c>
    </row>
    <row r="127" s="2" customFormat="1" ht="24.15" customHeight="1">
      <c r="A127" s="38"/>
      <c r="B127" s="39"/>
      <c r="C127" s="228" t="s">
        <v>85</v>
      </c>
      <c r="D127" s="228" t="s">
        <v>351</v>
      </c>
      <c r="E127" s="229" t="s">
        <v>2942</v>
      </c>
      <c r="F127" s="230" t="s">
        <v>2943</v>
      </c>
      <c r="G127" s="231" t="s">
        <v>2304</v>
      </c>
      <c r="H127" s="232">
        <v>1</v>
      </c>
      <c r="I127" s="233"/>
      <c r="J127" s="234">
        <f>ROUND(I127*H127,2)</f>
        <v>0</v>
      </c>
      <c r="K127" s="230" t="s">
        <v>355</v>
      </c>
      <c r="L127" s="44"/>
      <c r="M127" s="235" t="s">
        <v>1</v>
      </c>
      <c r="N127" s="236" t="s">
        <v>41</v>
      </c>
      <c r="O127" s="91"/>
      <c r="P127" s="237">
        <f>O127*H127</f>
        <v>0</v>
      </c>
      <c r="Q127" s="237">
        <v>0</v>
      </c>
      <c r="R127" s="237">
        <f>Q127*H127</f>
        <v>0</v>
      </c>
      <c r="S127" s="237">
        <v>0</v>
      </c>
      <c r="T127" s="238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39" t="s">
        <v>2915</v>
      </c>
      <c r="AT127" s="239" t="s">
        <v>351</v>
      </c>
      <c r="AU127" s="239" t="s">
        <v>85</v>
      </c>
      <c r="AY127" s="17" t="s">
        <v>349</v>
      </c>
      <c r="BE127" s="240">
        <f>IF(N127="základní",J127,0)</f>
        <v>0</v>
      </c>
      <c r="BF127" s="240">
        <f>IF(N127="snížená",J127,0)</f>
        <v>0</v>
      </c>
      <c r="BG127" s="240">
        <f>IF(N127="zákl. přenesená",J127,0)</f>
        <v>0</v>
      </c>
      <c r="BH127" s="240">
        <f>IF(N127="sníž. přenesená",J127,0)</f>
        <v>0</v>
      </c>
      <c r="BI127" s="240">
        <f>IF(N127="nulová",J127,0)</f>
        <v>0</v>
      </c>
      <c r="BJ127" s="17" t="s">
        <v>83</v>
      </c>
      <c r="BK127" s="240">
        <f>ROUND(I127*H127,2)</f>
        <v>0</v>
      </c>
      <c r="BL127" s="17" t="s">
        <v>2915</v>
      </c>
      <c r="BM127" s="239" t="s">
        <v>2944</v>
      </c>
    </row>
    <row r="128" s="2" customFormat="1" ht="24.15" customHeight="1">
      <c r="A128" s="38"/>
      <c r="B128" s="39"/>
      <c r="C128" s="228" t="s">
        <v>115</v>
      </c>
      <c r="D128" s="228" t="s">
        <v>351</v>
      </c>
      <c r="E128" s="229" t="s">
        <v>2945</v>
      </c>
      <c r="F128" s="230" t="s">
        <v>2946</v>
      </c>
      <c r="G128" s="231" t="s">
        <v>2304</v>
      </c>
      <c r="H128" s="232">
        <v>1</v>
      </c>
      <c r="I128" s="233"/>
      <c r="J128" s="234">
        <f>ROUND(I128*H128,2)</f>
        <v>0</v>
      </c>
      <c r="K128" s="230" t="s">
        <v>355</v>
      </c>
      <c r="L128" s="44"/>
      <c r="M128" s="235" t="s">
        <v>1</v>
      </c>
      <c r="N128" s="236" t="s">
        <v>41</v>
      </c>
      <c r="O128" s="91"/>
      <c r="P128" s="237">
        <f>O128*H128</f>
        <v>0</v>
      </c>
      <c r="Q128" s="237">
        <v>0</v>
      </c>
      <c r="R128" s="237">
        <f>Q128*H128</f>
        <v>0</v>
      </c>
      <c r="S128" s="237">
        <v>0</v>
      </c>
      <c r="T128" s="238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239" t="s">
        <v>2915</v>
      </c>
      <c r="AT128" s="239" t="s">
        <v>351</v>
      </c>
      <c r="AU128" s="239" t="s">
        <v>85</v>
      </c>
      <c r="AY128" s="17" t="s">
        <v>349</v>
      </c>
      <c r="BE128" s="240">
        <f>IF(N128="základní",J128,0)</f>
        <v>0</v>
      </c>
      <c r="BF128" s="240">
        <f>IF(N128="snížená",J128,0)</f>
        <v>0</v>
      </c>
      <c r="BG128" s="240">
        <f>IF(N128="zákl. přenesená",J128,0)</f>
        <v>0</v>
      </c>
      <c r="BH128" s="240">
        <f>IF(N128="sníž. přenesená",J128,0)</f>
        <v>0</v>
      </c>
      <c r="BI128" s="240">
        <f>IF(N128="nulová",J128,0)</f>
        <v>0</v>
      </c>
      <c r="BJ128" s="17" t="s">
        <v>83</v>
      </c>
      <c r="BK128" s="240">
        <f>ROUND(I128*H128,2)</f>
        <v>0</v>
      </c>
      <c r="BL128" s="17" t="s">
        <v>2915</v>
      </c>
      <c r="BM128" s="239" t="s">
        <v>2947</v>
      </c>
    </row>
    <row r="129" s="2" customFormat="1" ht="16.5" customHeight="1">
      <c r="A129" s="38"/>
      <c r="B129" s="39"/>
      <c r="C129" s="228" t="s">
        <v>356</v>
      </c>
      <c r="D129" s="228" t="s">
        <v>351</v>
      </c>
      <c r="E129" s="229" t="s">
        <v>2948</v>
      </c>
      <c r="F129" s="230" t="s">
        <v>2949</v>
      </c>
      <c r="G129" s="231" t="s">
        <v>2304</v>
      </c>
      <c r="H129" s="232">
        <v>1</v>
      </c>
      <c r="I129" s="233"/>
      <c r="J129" s="234">
        <f>ROUND(I129*H129,2)</f>
        <v>0</v>
      </c>
      <c r="K129" s="230" t="s">
        <v>355</v>
      </c>
      <c r="L129" s="44"/>
      <c r="M129" s="235" t="s">
        <v>1</v>
      </c>
      <c r="N129" s="236" t="s">
        <v>41</v>
      </c>
      <c r="O129" s="91"/>
      <c r="P129" s="237">
        <f>O129*H129</f>
        <v>0</v>
      </c>
      <c r="Q129" s="237">
        <v>0</v>
      </c>
      <c r="R129" s="237">
        <f>Q129*H129</f>
        <v>0</v>
      </c>
      <c r="S129" s="237">
        <v>0</v>
      </c>
      <c r="T129" s="238">
        <f>S129*H129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239" t="s">
        <v>2915</v>
      </c>
      <c r="AT129" s="239" t="s">
        <v>351</v>
      </c>
      <c r="AU129" s="239" t="s">
        <v>85</v>
      </c>
      <c r="AY129" s="17" t="s">
        <v>349</v>
      </c>
      <c r="BE129" s="240">
        <f>IF(N129="základní",J129,0)</f>
        <v>0</v>
      </c>
      <c r="BF129" s="240">
        <f>IF(N129="snížená",J129,0)</f>
        <v>0</v>
      </c>
      <c r="BG129" s="240">
        <f>IF(N129="zákl. přenesená",J129,0)</f>
        <v>0</v>
      </c>
      <c r="BH129" s="240">
        <f>IF(N129="sníž. přenesená",J129,0)</f>
        <v>0</v>
      </c>
      <c r="BI129" s="240">
        <f>IF(N129="nulová",J129,0)</f>
        <v>0</v>
      </c>
      <c r="BJ129" s="17" t="s">
        <v>83</v>
      </c>
      <c r="BK129" s="240">
        <f>ROUND(I129*H129,2)</f>
        <v>0</v>
      </c>
      <c r="BL129" s="17" t="s">
        <v>2915</v>
      </c>
      <c r="BM129" s="239" t="s">
        <v>2950</v>
      </c>
    </row>
    <row r="130" s="2" customFormat="1" ht="16.5" customHeight="1">
      <c r="A130" s="38"/>
      <c r="B130" s="39"/>
      <c r="C130" s="228" t="s">
        <v>378</v>
      </c>
      <c r="D130" s="228" t="s">
        <v>351</v>
      </c>
      <c r="E130" s="229" t="s">
        <v>2951</v>
      </c>
      <c r="F130" s="230" t="s">
        <v>2952</v>
      </c>
      <c r="G130" s="231" t="s">
        <v>2304</v>
      </c>
      <c r="H130" s="232">
        <v>1</v>
      </c>
      <c r="I130" s="233"/>
      <c r="J130" s="234">
        <f>ROUND(I130*H130,2)</f>
        <v>0</v>
      </c>
      <c r="K130" s="230" t="s">
        <v>355</v>
      </c>
      <c r="L130" s="44"/>
      <c r="M130" s="235" t="s">
        <v>1</v>
      </c>
      <c r="N130" s="236" t="s">
        <v>41</v>
      </c>
      <c r="O130" s="91"/>
      <c r="P130" s="237">
        <f>O130*H130</f>
        <v>0</v>
      </c>
      <c r="Q130" s="237">
        <v>0</v>
      </c>
      <c r="R130" s="237">
        <f>Q130*H130</f>
        <v>0</v>
      </c>
      <c r="S130" s="237">
        <v>0</v>
      </c>
      <c r="T130" s="238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39" t="s">
        <v>2915</v>
      </c>
      <c r="AT130" s="239" t="s">
        <v>351</v>
      </c>
      <c r="AU130" s="239" t="s">
        <v>85</v>
      </c>
      <c r="AY130" s="17" t="s">
        <v>349</v>
      </c>
      <c r="BE130" s="240">
        <f>IF(N130="základní",J130,0)</f>
        <v>0</v>
      </c>
      <c r="BF130" s="240">
        <f>IF(N130="snížená",J130,0)</f>
        <v>0</v>
      </c>
      <c r="BG130" s="240">
        <f>IF(N130="zákl. přenesená",J130,0)</f>
        <v>0</v>
      </c>
      <c r="BH130" s="240">
        <f>IF(N130="sníž. přenesená",J130,0)</f>
        <v>0</v>
      </c>
      <c r="BI130" s="240">
        <f>IF(N130="nulová",J130,0)</f>
        <v>0</v>
      </c>
      <c r="BJ130" s="17" t="s">
        <v>83</v>
      </c>
      <c r="BK130" s="240">
        <f>ROUND(I130*H130,2)</f>
        <v>0</v>
      </c>
      <c r="BL130" s="17" t="s">
        <v>2915</v>
      </c>
      <c r="BM130" s="239" t="s">
        <v>2953</v>
      </c>
    </row>
    <row r="131" s="2" customFormat="1" ht="16.5" customHeight="1">
      <c r="A131" s="38"/>
      <c r="B131" s="39"/>
      <c r="C131" s="228" t="s">
        <v>384</v>
      </c>
      <c r="D131" s="228" t="s">
        <v>351</v>
      </c>
      <c r="E131" s="229" t="s">
        <v>2954</v>
      </c>
      <c r="F131" s="230" t="s">
        <v>2955</v>
      </c>
      <c r="G131" s="231" t="s">
        <v>2304</v>
      </c>
      <c r="H131" s="232">
        <v>1</v>
      </c>
      <c r="I131" s="233"/>
      <c r="J131" s="234">
        <f>ROUND(I131*H131,2)</f>
        <v>0</v>
      </c>
      <c r="K131" s="230" t="s">
        <v>355</v>
      </c>
      <c r="L131" s="44"/>
      <c r="M131" s="235" t="s">
        <v>1</v>
      </c>
      <c r="N131" s="236" t="s">
        <v>41</v>
      </c>
      <c r="O131" s="91"/>
      <c r="P131" s="237">
        <f>O131*H131</f>
        <v>0</v>
      </c>
      <c r="Q131" s="237">
        <v>0</v>
      </c>
      <c r="R131" s="237">
        <f>Q131*H131</f>
        <v>0</v>
      </c>
      <c r="S131" s="237">
        <v>0</v>
      </c>
      <c r="T131" s="238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239" t="s">
        <v>2915</v>
      </c>
      <c r="AT131" s="239" t="s">
        <v>351</v>
      </c>
      <c r="AU131" s="239" t="s">
        <v>85</v>
      </c>
      <c r="AY131" s="17" t="s">
        <v>349</v>
      </c>
      <c r="BE131" s="240">
        <f>IF(N131="základní",J131,0)</f>
        <v>0</v>
      </c>
      <c r="BF131" s="240">
        <f>IF(N131="snížená",J131,0)</f>
        <v>0</v>
      </c>
      <c r="BG131" s="240">
        <f>IF(N131="zákl. přenesená",J131,0)</f>
        <v>0</v>
      </c>
      <c r="BH131" s="240">
        <f>IF(N131="sníž. přenesená",J131,0)</f>
        <v>0</v>
      </c>
      <c r="BI131" s="240">
        <f>IF(N131="nulová",J131,0)</f>
        <v>0</v>
      </c>
      <c r="BJ131" s="17" t="s">
        <v>83</v>
      </c>
      <c r="BK131" s="240">
        <f>ROUND(I131*H131,2)</f>
        <v>0</v>
      </c>
      <c r="BL131" s="17" t="s">
        <v>2915</v>
      </c>
      <c r="BM131" s="239" t="s">
        <v>2956</v>
      </c>
    </row>
    <row r="132" s="12" customFormat="1" ht="22.8" customHeight="1">
      <c r="A132" s="12"/>
      <c r="B132" s="212"/>
      <c r="C132" s="213"/>
      <c r="D132" s="214" t="s">
        <v>75</v>
      </c>
      <c r="E132" s="226" t="s">
        <v>2917</v>
      </c>
      <c r="F132" s="226" t="s">
        <v>2918</v>
      </c>
      <c r="G132" s="213"/>
      <c r="H132" s="213"/>
      <c r="I132" s="216"/>
      <c r="J132" s="227">
        <f>BK132</f>
        <v>0</v>
      </c>
      <c r="K132" s="213"/>
      <c r="L132" s="218"/>
      <c r="M132" s="219"/>
      <c r="N132" s="220"/>
      <c r="O132" s="220"/>
      <c r="P132" s="221">
        <f>SUM(P133:P136)</f>
        <v>0</v>
      </c>
      <c r="Q132" s="220"/>
      <c r="R132" s="221">
        <f>SUM(R133:R136)</f>
        <v>0</v>
      </c>
      <c r="S132" s="220"/>
      <c r="T132" s="222">
        <f>SUM(T133:T136)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3" t="s">
        <v>378</v>
      </c>
      <c r="AT132" s="224" t="s">
        <v>75</v>
      </c>
      <c r="AU132" s="224" t="s">
        <v>83</v>
      </c>
      <c r="AY132" s="223" t="s">
        <v>349</v>
      </c>
      <c r="BK132" s="225">
        <f>SUM(BK133:BK136)</f>
        <v>0</v>
      </c>
    </row>
    <row r="133" s="2" customFormat="1" ht="16.5" customHeight="1">
      <c r="A133" s="38"/>
      <c r="B133" s="39"/>
      <c r="C133" s="228" t="s">
        <v>390</v>
      </c>
      <c r="D133" s="228" t="s">
        <v>351</v>
      </c>
      <c r="E133" s="229" t="s">
        <v>2919</v>
      </c>
      <c r="F133" s="230" t="s">
        <v>2918</v>
      </c>
      <c r="G133" s="231" t="s">
        <v>1192</v>
      </c>
      <c r="H133" s="232">
        <v>1</v>
      </c>
      <c r="I133" s="233"/>
      <c r="J133" s="234">
        <f>ROUND(I133*H133,2)</f>
        <v>0</v>
      </c>
      <c r="K133" s="230" t="s">
        <v>355</v>
      </c>
      <c r="L133" s="44"/>
      <c r="M133" s="235" t="s">
        <v>1</v>
      </c>
      <c r="N133" s="236" t="s">
        <v>41</v>
      </c>
      <c r="O133" s="91"/>
      <c r="P133" s="237">
        <f>O133*H133</f>
        <v>0</v>
      </c>
      <c r="Q133" s="237">
        <v>0</v>
      </c>
      <c r="R133" s="237">
        <f>Q133*H133</f>
        <v>0</v>
      </c>
      <c r="S133" s="237">
        <v>0</v>
      </c>
      <c r="T133" s="238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39" t="s">
        <v>2915</v>
      </c>
      <c r="AT133" s="239" t="s">
        <v>351</v>
      </c>
      <c r="AU133" s="239" t="s">
        <v>85</v>
      </c>
      <c r="AY133" s="17" t="s">
        <v>349</v>
      </c>
      <c r="BE133" s="240">
        <f>IF(N133="základní",J133,0)</f>
        <v>0</v>
      </c>
      <c r="BF133" s="240">
        <f>IF(N133="snížená",J133,0)</f>
        <v>0</v>
      </c>
      <c r="BG133" s="240">
        <f>IF(N133="zákl. přenesená",J133,0)</f>
        <v>0</v>
      </c>
      <c r="BH133" s="240">
        <f>IF(N133="sníž. přenesená",J133,0)</f>
        <v>0</v>
      </c>
      <c r="BI133" s="240">
        <f>IF(N133="nulová",J133,0)</f>
        <v>0</v>
      </c>
      <c r="BJ133" s="17" t="s">
        <v>83</v>
      </c>
      <c r="BK133" s="240">
        <f>ROUND(I133*H133,2)</f>
        <v>0</v>
      </c>
      <c r="BL133" s="17" t="s">
        <v>2915</v>
      </c>
      <c r="BM133" s="239" t="s">
        <v>2957</v>
      </c>
    </row>
    <row r="134" s="2" customFormat="1">
      <c r="A134" s="38"/>
      <c r="B134" s="39"/>
      <c r="C134" s="228" t="s">
        <v>396</v>
      </c>
      <c r="D134" s="228" t="s">
        <v>351</v>
      </c>
      <c r="E134" s="229" t="s">
        <v>2958</v>
      </c>
      <c r="F134" s="230" t="s">
        <v>2959</v>
      </c>
      <c r="G134" s="231" t="s">
        <v>2960</v>
      </c>
      <c r="H134" s="232">
        <v>1</v>
      </c>
      <c r="I134" s="233"/>
      <c r="J134" s="234">
        <f>ROUND(I134*H134,2)</f>
        <v>0</v>
      </c>
      <c r="K134" s="230" t="s">
        <v>355</v>
      </c>
      <c r="L134" s="44"/>
      <c r="M134" s="235" t="s">
        <v>1</v>
      </c>
      <c r="N134" s="236" t="s">
        <v>41</v>
      </c>
      <c r="O134" s="91"/>
      <c r="P134" s="237">
        <f>O134*H134</f>
        <v>0</v>
      </c>
      <c r="Q134" s="237">
        <v>0</v>
      </c>
      <c r="R134" s="237">
        <f>Q134*H134</f>
        <v>0</v>
      </c>
      <c r="S134" s="237">
        <v>0</v>
      </c>
      <c r="T134" s="238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39" t="s">
        <v>2915</v>
      </c>
      <c r="AT134" s="239" t="s">
        <v>351</v>
      </c>
      <c r="AU134" s="239" t="s">
        <v>85</v>
      </c>
      <c r="AY134" s="17" t="s">
        <v>349</v>
      </c>
      <c r="BE134" s="240">
        <f>IF(N134="základní",J134,0)</f>
        <v>0</v>
      </c>
      <c r="BF134" s="240">
        <f>IF(N134="snížená",J134,0)</f>
        <v>0</v>
      </c>
      <c r="BG134" s="240">
        <f>IF(N134="zákl. přenesená",J134,0)</f>
        <v>0</v>
      </c>
      <c r="BH134" s="240">
        <f>IF(N134="sníž. přenesená",J134,0)</f>
        <v>0</v>
      </c>
      <c r="BI134" s="240">
        <f>IF(N134="nulová",J134,0)</f>
        <v>0</v>
      </c>
      <c r="BJ134" s="17" t="s">
        <v>83</v>
      </c>
      <c r="BK134" s="240">
        <f>ROUND(I134*H134,2)</f>
        <v>0</v>
      </c>
      <c r="BL134" s="17" t="s">
        <v>2915</v>
      </c>
      <c r="BM134" s="239" t="s">
        <v>2961</v>
      </c>
    </row>
    <row r="135" s="2" customFormat="1" ht="16.5" customHeight="1">
      <c r="A135" s="38"/>
      <c r="B135" s="39"/>
      <c r="C135" s="228" t="s">
        <v>233</v>
      </c>
      <c r="D135" s="228" t="s">
        <v>351</v>
      </c>
      <c r="E135" s="229" t="s">
        <v>2962</v>
      </c>
      <c r="F135" s="230" t="s">
        <v>2963</v>
      </c>
      <c r="G135" s="231" t="s">
        <v>2304</v>
      </c>
      <c r="H135" s="232">
        <v>1</v>
      </c>
      <c r="I135" s="233"/>
      <c r="J135" s="234">
        <f>ROUND(I135*H135,2)</f>
        <v>0</v>
      </c>
      <c r="K135" s="230" t="s">
        <v>355</v>
      </c>
      <c r="L135" s="44"/>
      <c r="M135" s="235" t="s">
        <v>1</v>
      </c>
      <c r="N135" s="236" t="s">
        <v>41</v>
      </c>
      <c r="O135" s="91"/>
      <c r="P135" s="237">
        <f>O135*H135</f>
        <v>0</v>
      </c>
      <c r="Q135" s="237">
        <v>0</v>
      </c>
      <c r="R135" s="237">
        <f>Q135*H135</f>
        <v>0</v>
      </c>
      <c r="S135" s="237">
        <v>0</v>
      </c>
      <c r="T135" s="238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39" t="s">
        <v>2915</v>
      </c>
      <c r="AT135" s="239" t="s">
        <v>351</v>
      </c>
      <c r="AU135" s="239" t="s">
        <v>85</v>
      </c>
      <c r="AY135" s="17" t="s">
        <v>349</v>
      </c>
      <c r="BE135" s="240">
        <f>IF(N135="základní",J135,0)</f>
        <v>0</v>
      </c>
      <c r="BF135" s="240">
        <f>IF(N135="snížená",J135,0)</f>
        <v>0</v>
      </c>
      <c r="BG135" s="240">
        <f>IF(N135="zákl. přenesená",J135,0)</f>
        <v>0</v>
      </c>
      <c r="BH135" s="240">
        <f>IF(N135="sníž. přenesená",J135,0)</f>
        <v>0</v>
      </c>
      <c r="BI135" s="240">
        <f>IF(N135="nulová",J135,0)</f>
        <v>0</v>
      </c>
      <c r="BJ135" s="17" t="s">
        <v>83</v>
      </c>
      <c r="BK135" s="240">
        <f>ROUND(I135*H135,2)</f>
        <v>0</v>
      </c>
      <c r="BL135" s="17" t="s">
        <v>2915</v>
      </c>
      <c r="BM135" s="239" t="s">
        <v>2964</v>
      </c>
    </row>
    <row r="136" s="2" customFormat="1" ht="16.5" customHeight="1">
      <c r="A136" s="38"/>
      <c r="B136" s="39"/>
      <c r="C136" s="228" t="s">
        <v>408</v>
      </c>
      <c r="D136" s="228" t="s">
        <v>351</v>
      </c>
      <c r="E136" s="229" t="s">
        <v>2965</v>
      </c>
      <c r="F136" s="230" t="s">
        <v>2966</v>
      </c>
      <c r="G136" s="231" t="s">
        <v>2304</v>
      </c>
      <c r="H136" s="232">
        <v>1</v>
      </c>
      <c r="I136" s="233"/>
      <c r="J136" s="234">
        <f>ROUND(I136*H136,2)</f>
        <v>0</v>
      </c>
      <c r="K136" s="230" t="s">
        <v>355</v>
      </c>
      <c r="L136" s="44"/>
      <c r="M136" s="235" t="s">
        <v>1</v>
      </c>
      <c r="N136" s="236" t="s">
        <v>41</v>
      </c>
      <c r="O136" s="91"/>
      <c r="P136" s="237">
        <f>O136*H136</f>
        <v>0</v>
      </c>
      <c r="Q136" s="237">
        <v>0</v>
      </c>
      <c r="R136" s="237">
        <f>Q136*H136</f>
        <v>0</v>
      </c>
      <c r="S136" s="237">
        <v>0</v>
      </c>
      <c r="T136" s="238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39" t="s">
        <v>2915</v>
      </c>
      <c r="AT136" s="239" t="s">
        <v>351</v>
      </c>
      <c r="AU136" s="239" t="s">
        <v>85</v>
      </c>
      <c r="AY136" s="17" t="s">
        <v>349</v>
      </c>
      <c r="BE136" s="240">
        <f>IF(N136="základní",J136,0)</f>
        <v>0</v>
      </c>
      <c r="BF136" s="240">
        <f>IF(N136="snížená",J136,0)</f>
        <v>0</v>
      </c>
      <c r="BG136" s="240">
        <f>IF(N136="zákl. přenesená",J136,0)</f>
        <v>0</v>
      </c>
      <c r="BH136" s="240">
        <f>IF(N136="sníž. přenesená",J136,0)</f>
        <v>0</v>
      </c>
      <c r="BI136" s="240">
        <f>IF(N136="nulová",J136,0)</f>
        <v>0</v>
      </c>
      <c r="BJ136" s="17" t="s">
        <v>83</v>
      </c>
      <c r="BK136" s="240">
        <f>ROUND(I136*H136,2)</f>
        <v>0</v>
      </c>
      <c r="BL136" s="17" t="s">
        <v>2915</v>
      </c>
      <c r="BM136" s="239" t="s">
        <v>2967</v>
      </c>
    </row>
    <row r="137" s="12" customFormat="1" ht="22.8" customHeight="1">
      <c r="A137" s="12"/>
      <c r="B137" s="212"/>
      <c r="C137" s="213"/>
      <c r="D137" s="214" t="s">
        <v>75</v>
      </c>
      <c r="E137" s="226" t="s">
        <v>2922</v>
      </c>
      <c r="F137" s="226" t="s">
        <v>2923</v>
      </c>
      <c r="G137" s="213"/>
      <c r="H137" s="213"/>
      <c r="I137" s="216"/>
      <c r="J137" s="227">
        <f>BK137</f>
        <v>0</v>
      </c>
      <c r="K137" s="213"/>
      <c r="L137" s="218"/>
      <c r="M137" s="219"/>
      <c r="N137" s="220"/>
      <c r="O137" s="220"/>
      <c r="P137" s="221">
        <f>P138</f>
        <v>0</v>
      </c>
      <c r="Q137" s="220"/>
      <c r="R137" s="221">
        <f>R138</f>
        <v>0</v>
      </c>
      <c r="S137" s="220"/>
      <c r="T137" s="222">
        <f>T138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23" t="s">
        <v>378</v>
      </c>
      <c r="AT137" s="224" t="s">
        <v>75</v>
      </c>
      <c r="AU137" s="224" t="s">
        <v>83</v>
      </c>
      <c r="AY137" s="223" t="s">
        <v>349</v>
      </c>
      <c r="BK137" s="225">
        <f>BK138</f>
        <v>0</v>
      </c>
    </row>
    <row r="138" s="2" customFormat="1" ht="16.5" customHeight="1">
      <c r="A138" s="38"/>
      <c r="B138" s="39"/>
      <c r="C138" s="228" t="s">
        <v>150</v>
      </c>
      <c r="D138" s="228" t="s">
        <v>351</v>
      </c>
      <c r="E138" s="229" t="s">
        <v>2968</v>
      </c>
      <c r="F138" s="230" t="s">
        <v>2969</v>
      </c>
      <c r="G138" s="231" t="s">
        <v>2304</v>
      </c>
      <c r="H138" s="232">
        <v>1</v>
      </c>
      <c r="I138" s="233"/>
      <c r="J138" s="234">
        <f>ROUND(I138*H138,2)</f>
        <v>0</v>
      </c>
      <c r="K138" s="230" t="s">
        <v>355</v>
      </c>
      <c r="L138" s="44"/>
      <c r="M138" s="235" t="s">
        <v>1</v>
      </c>
      <c r="N138" s="236" t="s">
        <v>41</v>
      </c>
      <c r="O138" s="91"/>
      <c r="P138" s="237">
        <f>O138*H138</f>
        <v>0</v>
      </c>
      <c r="Q138" s="237">
        <v>0</v>
      </c>
      <c r="R138" s="237">
        <f>Q138*H138</f>
        <v>0</v>
      </c>
      <c r="S138" s="237">
        <v>0</v>
      </c>
      <c r="T138" s="238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39" t="s">
        <v>2915</v>
      </c>
      <c r="AT138" s="239" t="s">
        <v>351</v>
      </c>
      <c r="AU138" s="239" t="s">
        <v>85</v>
      </c>
      <c r="AY138" s="17" t="s">
        <v>349</v>
      </c>
      <c r="BE138" s="240">
        <f>IF(N138="základní",J138,0)</f>
        <v>0</v>
      </c>
      <c r="BF138" s="240">
        <f>IF(N138="snížená",J138,0)</f>
        <v>0</v>
      </c>
      <c r="BG138" s="240">
        <f>IF(N138="zákl. přenesená",J138,0)</f>
        <v>0</v>
      </c>
      <c r="BH138" s="240">
        <f>IF(N138="sníž. přenesená",J138,0)</f>
        <v>0</v>
      </c>
      <c r="BI138" s="240">
        <f>IF(N138="nulová",J138,0)</f>
        <v>0</v>
      </c>
      <c r="BJ138" s="17" t="s">
        <v>83</v>
      </c>
      <c r="BK138" s="240">
        <f>ROUND(I138*H138,2)</f>
        <v>0</v>
      </c>
      <c r="BL138" s="17" t="s">
        <v>2915</v>
      </c>
      <c r="BM138" s="239" t="s">
        <v>2970</v>
      </c>
    </row>
    <row r="139" s="12" customFormat="1" ht="22.8" customHeight="1">
      <c r="A139" s="12"/>
      <c r="B139" s="212"/>
      <c r="C139" s="213"/>
      <c r="D139" s="214" t="s">
        <v>75</v>
      </c>
      <c r="E139" s="226" t="s">
        <v>2971</v>
      </c>
      <c r="F139" s="226" t="s">
        <v>2972</v>
      </c>
      <c r="G139" s="213"/>
      <c r="H139" s="213"/>
      <c r="I139" s="216"/>
      <c r="J139" s="227">
        <f>BK139</f>
        <v>0</v>
      </c>
      <c r="K139" s="213"/>
      <c r="L139" s="218"/>
      <c r="M139" s="219"/>
      <c r="N139" s="220"/>
      <c r="O139" s="220"/>
      <c r="P139" s="221">
        <f>SUM(P140:P142)</f>
        <v>0</v>
      </c>
      <c r="Q139" s="220"/>
      <c r="R139" s="221">
        <f>SUM(R140:R142)</f>
        <v>0</v>
      </c>
      <c r="S139" s="220"/>
      <c r="T139" s="222">
        <f>SUM(T140:T142)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3" t="s">
        <v>378</v>
      </c>
      <c r="AT139" s="224" t="s">
        <v>75</v>
      </c>
      <c r="AU139" s="224" t="s">
        <v>83</v>
      </c>
      <c r="AY139" s="223" t="s">
        <v>349</v>
      </c>
      <c r="BK139" s="225">
        <f>SUM(BK140:BK142)</f>
        <v>0</v>
      </c>
    </row>
    <row r="140" s="2" customFormat="1" ht="16.5" customHeight="1">
      <c r="A140" s="38"/>
      <c r="B140" s="39"/>
      <c r="C140" s="228" t="s">
        <v>8</v>
      </c>
      <c r="D140" s="228" t="s">
        <v>351</v>
      </c>
      <c r="E140" s="229" t="s">
        <v>2973</v>
      </c>
      <c r="F140" s="230" t="s">
        <v>2974</v>
      </c>
      <c r="G140" s="231" t="s">
        <v>1192</v>
      </c>
      <c r="H140" s="232">
        <v>1</v>
      </c>
      <c r="I140" s="233"/>
      <c r="J140" s="234">
        <f>ROUND(I140*H140,2)</f>
        <v>0</v>
      </c>
      <c r="K140" s="230" t="s">
        <v>355</v>
      </c>
      <c r="L140" s="44"/>
      <c r="M140" s="235" t="s">
        <v>1</v>
      </c>
      <c r="N140" s="236" t="s">
        <v>41</v>
      </c>
      <c r="O140" s="91"/>
      <c r="P140" s="237">
        <f>O140*H140</f>
        <v>0</v>
      </c>
      <c r="Q140" s="237">
        <v>0</v>
      </c>
      <c r="R140" s="237">
        <f>Q140*H140</f>
        <v>0</v>
      </c>
      <c r="S140" s="237">
        <v>0</v>
      </c>
      <c r="T140" s="238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39" t="s">
        <v>2915</v>
      </c>
      <c r="AT140" s="239" t="s">
        <v>351</v>
      </c>
      <c r="AU140" s="239" t="s">
        <v>85</v>
      </c>
      <c r="AY140" s="17" t="s">
        <v>349</v>
      </c>
      <c r="BE140" s="240">
        <f>IF(N140="základní",J140,0)</f>
        <v>0</v>
      </c>
      <c r="BF140" s="240">
        <f>IF(N140="snížená",J140,0)</f>
        <v>0</v>
      </c>
      <c r="BG140" s="240">
        <f>IF(N140="zákl. přenesená",J140,0)</f>
        <v>0</v>
      </c>
      <c r="BH140" s="240">
        <f>IF(N140="sníž. přenesená",J140,0)</f>
        <v>0</v>
      </c>
      <c r="BI140" s="240">
        <f>IF(N140="nulová",J140,0)</f>
        <v>0</v>
      </c>
      <c r="BJ140" s="17" t="s">
        <v>83</v>
      </c>
      <c r="BK140" s="240">
        <f>ROUND(I140*H140,2)</f>
        <v>0</v>
      </c>
      <c r="BL140" s="17" t="s">
        <v>2915</v>
      </c>
      <c r="BM140" s="239" t="s">
        <v>2975</v>
      </c>
    </row>
    <row r="141" s="14" customFormat="1">
      <c r="A141" s="14"/>
      <c r="B141" s="252"/>
      <c r="C141" s="253"/>
      <c r="D141" s="243" t="s">
        <v>358</v>
      </c>
      <c r="E141" s="263" t="s">
        <v>1</v>
      </c>
      <c r="F141" s="254" t="s">
        <v>2976</v>
      </c>
      <c r="G141" s="253"/>
      <c r="H141" s="256">
        <v>1</v>
      </c>
      <c r="I141" s="257"/>
      <c r="J141" s="253"/>
      <c r="K141" s="253"/>
      <c r="L141" s="258"/>
      <c r="M141" s="259"/>
      <c r="N141" s="260"/>
      <c r="O141" s="260"/>
      <c r="P141" s="260"/>
      <c r="Q141" s="260"/>
      <c r="R141" s="260"/>
      <c r="S141" s="260"/>
      <c r="T141" s="261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62" t="s">
        <v>358</v>
      </c>
      <c r="AU141" s="262" t="s">
        <v>85</v>
      </c>
      <c r="AV141" s="14" t="s">
        <v>85</v>
      </c>
      <c r="AW141" s="14" t="s">
        <v>32</v>
      </c>
      <c r="AX141" s="14" t="s">
        <v>76</v>
      </c>
      <c r="AY141" s="262" t="s">
        <v>349</v>
      </c>
    </row>
    <row r="142" s="15" customFormat="1">
      <c r="A142" s="15"/>
      <c r="B142" s="264"/>
      <c r="C142" s="265"/>
      <c r="D142" s="243" t="s">
        <v>358</v>
      </c>
      <c r="E142" s="266" t="s">
        <v>1</v>
      </c>
      <c r="F142" s="267" t="s">
        <v>377</v>
      </c>
      <c r="G142" s="265"/>
      <c r="H142" s="268">
        <v>1</v>
      </c>
      <c r="I142" s="269"/>
      <c r="J142" s="265"/>
      <c r="K142" s="265"/>
      <c r="L142" s="270"/>
      <c r="M142" s="271"/>
      <c r="N142" s="272"/>
      <c r="O142" s="272"/>
      <c r="P142" s="272"/>
      <c r="Q142" s="272"/>
      <c r="R142" s="272"/>
      <c r="S142" s="272"/>
      <c r="T142" s="273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T142" s="274" t="s">
        <v>358</v>
      </c>
      <c r="AU142" s="274" t="s">
        <v>85</v>
      </c>
      <c r="AV142" s="15" t="s">
        <v>356</v>
      </c>
      <c r="AW142" s="15" t="s">
        <v>32</v>
      </c>
      <c r="AX142" s="15" t="s">
        <v>83</v>
      </c>
      <c r="AY142" s="274" t="s">
        <v>349</v>
      </c>
    </row>
    <row r="143" s="12" customFormat="1" ht="22.8" customHeight="1">
      <c r="A143" s="12"/>
      <c r="B143" s="212"/>
      <c r="C143" s="213"/>
      <c r="D143" s="214" t="s">
        <v>75</v>
      </c>
      <c r="E143" s="226" t="s">
        <v>2977</v>
      </c>
      <c r="F143" s="226" t="s">
        <v>2978</v>
      </c>
      <c r="G143" s="213"/>
      <c r="H143" s="213"/>
      <c r="I143" s="216"/>
      <c r="J143" s="227">
        <f>BK143</f>
        <v>0</v>
      </c>
      <c r="K143" s="213"/>
      <c r="L143" s="218"/>
      <c r="M143" s="219"/>
      <c r="N143" s="220"/>
      <c r="O143" s="220"/>
      <c r="P143" s="221">
        <f>SUM(P144:P146)</f>
        <v>0</v>
      </c>
      <c r="Q143" s="220"/>
      <c r="R143" s="221">
        <f>SUM(R144:R146)</f>
        <v>0</v>
      </c>
      <c r="S143" s="220"/>
      <c r="T143" s="222">
        <f>SUM(T144:T146)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23" t="s">
        <v>378</v>
      </c>
      <c r="AT143" s="224" t="s">
        <v>75</v>
      </c>
      <c r="AU143" s="224" t="s">
        <v>83</v>
      </c>
      <c r="AY143" s="223" t="s">
        <v>349</v>
      </c>
      <c r="BK143" s="225">
        <f>SUM(BK144:BK146)</f>
        <v>0</v>
      </c>
    </row>
    <row r="144" s="2" customFormat="1" ht="16.5" customHeight="1">
      <c r="A144" s="38"/>
      <c r="B144" s="39"/>
      <c r="C144" s="228" t="s">
        <v>194</v>
      </c>
      <c r="D144" s="228" t="s">
        <v>351</v>
      </c>
      <c r="E144" s="229" t="s">
        <v>2979</v>
      </c>
      <c r="F144" s="230" t="s">
        <v>2980</v>
      </c>
      <c r="G144" s="231" t="s">
        <v>2304</v>
      </c>
      <c r="H144" s="232">
        <v>1</v>
      </c>
      <c r="I144" s="233"/>
      <c r="J144" s="234">
        <f>ROUND(I144*H144,2)</f>
        <v>0</v>
      </c>
      <c r="K144" s="230" t="s">
        <v>355</v>
      </c>
      <c r="L144" s="44"/>
      <c r="M144" s="235" t="s">
        <v>1</v>
      </c>
      <c r="N144" s="236" t="s">
        <v>41</v>
      </c>
      <c r="O144" s="91"/>
      <c r="P144" s="237">
        <f>O144*H144</f>
        <v>0</v>
      </c>
      <c r="Q144" s="237">
        <v>0</v>
      </c>
      <c r="R144" s="237">
        <f>Q144*H144</f>
        <v>0</v>
      </c>
      <c r="S144" s="237">
        <v>0</v>
      </c>
      <c r="T144" s="238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39" t="s">
        <v>2915</v>
      </c>
      <c r="AT144" s="239" t="s">
        <v>351</v>
      </c>
      <c r="AU144" s="239" t="s">
        <v>85</v>
      </c>
      <c r="AY144" s="17" t="s">
        <v>349</v>
      </c>
      <c r="BE144" s="240">
        <f>IF(N144="základní",J144,0)</f>
        <v>0</v>
      </c>
      <c r="BF144" s="240">
        <f>IF(N144="snížená",J144,0)</f>
        <v>0</v>
      </c>
      <c r="BG144" s="240">
        <f>IF(N144="zákl. přenesená",J144,0)</f>
        <v>0</v>
      </c>
      <c r="BH144" s="240">
        <f>IF(N144="sníž. přenesená",J144,0)</f>
        <v>0</v>
      </c>
      <c r="BI144" s="240">
        <f>IF(N144="nulová",J144,0)</f>
        <v>0</v>
      </c>
      <c r="BJ144" s="17" t="s">
        <v>83</v>
      </c>
      <c r="BK144" s="240">
        <f>ROUND(I144*H144,2)</f>
        <v>0</v>
      </c>
      <c r="BL144" s="17" t="s">
        <v>2915</v>
      </c>
      <c r="BM144" s="239" t="s">
        <v>2981</v>
      </c>
    </row>
    <row r="145" s="2" customFormat="1" ht="24.15" customHeight="1">
      <c r="A145" s="38"/>
      <c r="B145" s="39"/>
      <c r="C145" s="228" t="s">
        <v>429</v>
      </c>
      <c r="D145" s="228" t="s">
        <v>351</v>
      </c>
      <c r="E145" s="229" t="s">
        <v>2982</v>
      </c>
      <c r="F145" s="230" t="s">
        <v>2983</v>
      </c>
      <c r="G145" s="231" t="s">
        <v>2984</v>
      </c>
      <c r="H145" s="232">
        <v>1</v>
      </c>
      <c r="I145" s="233"/>
      <c r="J145" s="234">
        <f>ROUND(I145*H145,2)</f>
        <v>0</v>
      </c>
      <c r="K145" s="230" t="s">
        <v>355</v>
      </c>
      <c r="L145" s="44"/>
      <c r="M145" s="235" t="s">
        <v>1</v>
      </c>
      <c r="N145" s="236" t="s">
        <v>41</v>
      </c>
      <c r="O145" s="91"/>
      <c r="P145" s="237">
        <f>O145*H145</f>
        <v>0</v>
      </c>
      <c r="Q145" s="237">
        <v>0</v>
      </c>
      <c r="R145" s="237">
        <f>Q145*H145</f>
        <v>0</v>
      </c>
      <c r="S145" s="237">
        <v>0</v>
      </c>
      <c r="T145" s="238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39" t="s">
        <v>2915</v>
      </c>
      <c r="AT145" s="239" t="s">
        <v>351</v>
      </c>
      <c r="AU145" s="239" t="s">
        <v>85</v>
      </c>
      <c r="AY145" s="17" t="s">
        <v>349</v>
      </c>
      <c r="BE145" s="240">
        <f>IF(N145="základní",J145,0)</f>
        <v>0</v>
      </c>
      <c r="BF145" s="240">
        <f>IF(N145="snížená",J145,0)</f>
        <v>0</v>
      </c>
      <c r="BG145" s="240">
        <f>IF(N145="zákl. přenesená",J145,0)</f>
        <v>0</v>
      </c>
      <c r="BH145" s="240">
        <f>IF(N145="sníž. přenesená",J145,0)</f>
        <v>0</v>
      </c>
      <c r="BI145" s="240">
        <f>IF(N145="nulová",J145,0)</f>
        <v>0</v>
      </c>
      <c r="BJ145" s="17" t="s">
        <v>83</v>
      </c>
      <c r="BK145" s="240">
        <f>ROUND(I145*H145,2)</f>
        <v>0</v>
      </c>
      <c r="BL145" s="17" t="s">
        <v>2915</v>
      </c>
      <c r="BM145" s="239" t="s">
        <v>2985</v>
      </c>
    </row>
    <row r="146" s="2" customFormat="1" ht="16.5" customHeight="1">
      <c r="A146" s="38"/>
      <c r="B146" s="39"/>
      <c r="C146" s="228" t="s">
        <v>434</v>
      </c>
      <c r="D146" s="228" t="s">
        <v>351</v>
      </c>
      <c r="E146" s="229" t="s">
        <v>2986</v>
      </c>
      <c r="F146" s="230" t="s">
        <v>2987</v>
      </c>
      <c r="G146" s="231" t="s">
        <v>2304</v>
      </c>
      <c r="H146" s="232">
        <v>1</v>
      </c>
      <c r="I146" s="233"/>
      <c r="J146" s="234">
        <f>ROUND(I146*H146,2)</f>
        <v>0</v>
      </c>
      <c r="K146" s="230" t="s">
        <v>355</v>
      </c>
      <c r="L146" s="44"/>
      <c r="M146" s="235" t="s">
        <v>1</v>
      </c>
      <c r="N146" s="236" t="s">
        <v>41</v>
      </c>
      <c r="O146" s="91"/>
      <c r="P146" s="237">
        <f>O146*H146</f>
        <v>0</v>
      </c>
      <c r="Q146" s="237">
        <v>0</v>
      </c>
      <c r="R146" s="237">
        <f>Q146*H146</f>
        <v>0</v>
      </c>
      <c r="S146" s="237">
        <v>0</v>
      </c>
      <c r="T146" s="238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39" t="s">
        <v>2915</v>
      </c>
      <c r="AT146" s="239" t="s">
        <v>351</v>
      </c>
      <c r="AU146" s="239" t="s">
        <v>85</v>
      </c>
      <c r="AY146" s="17" t="s">
        <v>349</v>
      </c>
      <c r="BE146" s="240">
        <f>IF(N146="základní",J146,0)</f>
        <v>0</v>
      </c>
      <c r="BF146" s="240">
        <f>IF(N146="snížená",J146,0)</f>
        <v>0</v>
      </c>
      <c r="BG146" s="240">
        <f>IF(N146="zákl. přenesená",J146,0)</f>
        <v>0</v>
      </c>
      <c r="BH146" s="240">
        <f>IF(N146="sníž. přenesená",J146,0)</f>
        <v>0</v>
      </c>
      <c r="BI146" s="240">
        <f>IF(N146="nulová",J146,0)</f>
        <v>0</v>
      </c>
      <c r="BJ146" s="17" t="s">
        <v>83</v>
      </c>
      <c r="BK146" s="240">
        <f>ROUND(I146*H146,2)</f>
        <v>0</v>
      </c>
      <c r="BL146" s="17" t="s">
        <v>2915</v>
      </c>
      <c r="BM146" s="239" t="s">
        <v>2988</v>
      </c>
    </row>
    <row r="147" s="12" customFormat="1" ht="22.8" customHeight="1">
      <c r="A147" s="12"/>
      <c r="B147" s="212"/>
      <c r="C147" s="213"/>
      <c r="D147" s="214" t="s">
        <v>75</v>
      </c>
      <c r="E147" s="226" t="s">
        <v>2989</v>
      </c>
      <c r="F147" s="226" t="s">
        <v>2990</v>
      </c>
      <c r="G147" s="213"/>
      <c r="H147" s="213"/>
      <c r="I147" s="216"/>
      <c r="J147" s="227">
        <f>BK147</f>
        <v>0</v>
      </c>
      <c r="K147" s="213"/>
      <c r="L147" s="218"/>
      <c r="M147" s="219"/>
      <c r="N147" s="220"/>
      <c r="O147" s="220"/>
      <c r="P147" s="221">
        <f>SUM(P148:P153)</f>
        <v>0</v>
      </c>
      <c r="Q147" s="220"/>
      <c r="R147" s="221">
        <f>SUM(R148:R153)</f>
        <v>0</v>
      </c>
      <c r="S147" s="220"/>
      <c r="T147" s="222">
        <f>SUM(T148:T153)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23" t="s">
        <v>378</v>
      </c>
      <c r="AT147" s="224" t="s">
        <v>75</v>
      </c>
      <c r="AU147" s="224" t="s">
        <v>83</v>
      </c>
      <c r="AY147" s="223" t="s">
        <v>349</v>
      </c>
      <c r="BK147" s="225">
        <f>SUM(BK148:BK153)</f>
        <v>0</v>
      </c>
    </row>
    <row r="148" s="2" customFormat="1" ht="16.5" customHeight="1">
      <c r="A148" s="38"/>
      <c r="B148" s="39"/>
      <c r="C148" s="228" t="s">
        <v>439</v>
      </c>
      <c r="D148" s="228" t="s">
        <v>351</v>
      </c>
      <c r="E148" s="229" t="s">
        <v>2991</v>
      </c>
      <c r="F148" s="230" t="s">
        <v>2931</v>
      </c>
      <c r="G148" s="231" t="s">
        <v>2304</v>
      </c>
      <c r="H148" s="232">
        <v>1</v>
      </c>
      <c r="I148" s="233"/>
      <c r="J148" s="234">
        <f>ROUND(I148*H148,2)</f>
        <v>0</v>
      </c>
      <c r="K148" s="230" t="s">
        <v>355</v>
      </c>
      <c r="L148" s="44"/>
      <c r="M148" s="235" t="s">
        <v>1</v>
      </c>
      <c r="N148" s="236" t="s">
        <v>41</v>
      </c>
      <c r="O148" s="91"/>
      <c r="P148" s="237">
        <f>O148*H148</f>
        <v>0</v>
      </c>
      <c r="Q148" s="237">
        <v>0</v>
      </c>
      <c r="R148" s="237">
        <f>Q148*H148</f>
        <v>0</v>
      </c>
      <c r="S148" s="237">
        <v>0</v>
      </c>
      <c r="T148" s="238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39" t="s">
        <v>2915</v>
      </c>
      <c r="AT148" s="239" t="s">
        <v>351</v>
      </c>
      <c r="AU148" s="239" t="s">
        <v>85</v>
      </c>
      <c r="AY148" s="17" t="s">
        <v>349</v>
      </c>
      <c r="BE148" s="240">
        <f>IF(N148="základní",J148,0)</f>
        <v>0</v>
      </c>
      <c r="BF148" s="240">
        <f>IF(N148="snížená",J148,0)</f>
        <v>0</v>
      </c>
      <c r="BG148" s="240">
        <f>IF(N148="zákl. přenesená",J148,0)</f>
        <v>0</v>
      </c>
      <c r="BH148" s="240">
        <f>IF(N148="sníž. přenesená",J148,0)</f>
        <v>0</v>
      </c>
      <c r="BI148" s="240">
        <f>IF(N148="nulová",J148,0)</f>
        <v>0</v>
      </c>
      <c r="BJ148" s="17" t="s">
        <v>83</v>
      </c>
      <c r="BK148" s="240">
        <f>ROUND(I148*H148,2)</f>
        <v>0</v>
      </c>
      <c r="BL148" s="17" t="s">
        <v>2915</v>
      </c>
      <c r="BM148" s="239" t="s">
        <v>2992</v>
      </c>
    </row>
    <row r="149" s="2" customFormat="1" ht="16.5" customHeight="1">
      <c r="A149" s="38"/>
      <c r="B149" s="39"/>
      <c r="C149" s="228" t="s">
        <v>159</v>
      </c>
      <c r="D149" s="228" t="s">
        <v>351</v>
      </c>
      <c r="E149" s="229" t="s">
        <v>2993</v>
      </c>
      <c r="F149" s="230" t="s">
        <v>2994</v>
      </c>
      <c r="G149" s="231" t="s">
        <v>2304</v>
      </c>
      <c r="H149" s="232">
        <v>1</v>
      </c>
      <c r="I149" s="233"/>
      <c r="J149" s="234">
        <f>ROUND(I149*H149,2)</f>
        <v>0</v>
      </c>
      <c r="K149" s="230" t="s">
        <v>355</v>
      </c>
      <c r="L149" s="44"/>
      <c r="M149" s="235" t="s">
        <v>1</v>
      </c>
      <c r="N149" s="236" t="s">
        <v>41</v>
      </c>
      <c r="O149" s="91"/>
      <c r="P149" s="237">
        <f>O149*H149</f>
        <v>0</v>
      </c>
      <c r="Q149" s="237">
        <v>0</v>
      </c>
      <c r="R149" s="237">
        <f>Q149*H149</f>
        <v>0</v>
      </c>
      <c r="S149" s="237">
        <v>0</v>
      </c>
      <c r="T149" s="238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39" t="s">
        <v>2915</v>
      </c>
      <c r="AT149" s="239" t="s">
        <v>351</v>
      </c>
      <c r="AU149" s="239" t="s">
        <v>85</v>
      </c>
      <c r="AY149" s="17" t="s">
        <v>349</v>
      </c>
      <c r="BE149" s="240">
        <f>IF(N149="základní",J149,0)</f>
        <v>0</v>
      </c>
      <c r="BF149" s="240">
        <f>IF(N149="snížená",J149,0)</f>
        <v>0</v>
      </c>
      <c r="BG149" s="240">
        <f>IF(N149="zákl. přenesená",J149,0)</f>
        <v>0</v>
      </c>
      <c r="BH149" s="240">
        <f>IF(N149="sníž. přenesená",J149,0)</f>
        <v>0</v>
      </c>
      <c r="BI149" s="240">
        <f>IF(N149="nulová",J149,0)</f>
        <v>0</v>
      </c>
      <c r="BJ149" s="17" t="s">
        <v>83</v>
      </c>
      <c r="BK149" s="240">
        <f>ROUND(I149*H149,2)</f>
        <v>0</v>
      </c>
      <c r="BL149" s="17" t="s">
        <v>2915</v>
      </c>
      <c r="BM149" s="239" t="s">
        <v>2995</v>
      </c>
    </row>
    <row r="150" s="2" customFormat="1" ht="16.5" customHeight="1">
      <c r="A150" s="38"/>
      <c r="B150" s="39"/>
      <c r="C150" s="228" t="s">
        <v>450</v>
      </c>
      <c r="D150" s="228" t="s">
        <v>351</v>
      </c>
      <c r="E150" s="229" t="s">
        <v>2996</v>
      </c>
      <c r="F150" s="230" t="s">
        <v>2997</v>
      </c>
      <c r="G150" s="231" t="s">
        <v>2304</v>
      </c>
      <c r="H150" s="232">
        <v>1</v>
      </c>
      <c r="I150" s="233"/>
      <c r="J150" s="234">
        <f>ROUND(I150*H150,2)</f>
        <v>0</v>
      </c>
      <c r="K150" s="230" t="s">
        <v>355</v>
      </c>
      <c r="L150" s="44"/>
      <c r="M150" s="235" t="s">
        <v>1</v>
      </c>
      <c r="N150" s="236" t="s">
        <v>41</v>
      </c>
      <c r="O150" s="91"/>
      <c r="P150" s="237">
        <f>O150*H150</f>
        <v>0</v>
      </c>
      <c r="Q150" s="237">
        <v>0</v>
      </c>
      <c r="R150" s="237">
        <f>Q150*H150</f>
        <v>0</v>
      </c>
      <c r="S150" s="237">
        <v>0</v>
      </c>
      <c r="T150" s="238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239" t="s">
        <v>2915</v>
      </c>
      <c r="AT150" s="239" t="s">
        <v>351</v>
      </c>
      <c r="AU150" s="239" t="s">
        <v>85</v>
      </c>
      <c r="AY150" s="17" t="s">
        <v>349</v>
      </c>
      <c r="BE150" s="240">
        <f>IF(N150="základní",J150,0)</f>
        <v>0</v>
      </c>
      <c r="BF150" s="240">
        <f>IF(N150="snížená",J150,0)</f>
        <v>0</v>
      </c>
      <c r="BG150" s="240">
        <f>IF(N150="zákl. přenesená",J150,0)</f>
        <v>0</v>
      </c>
      <c r="BH150" s="240">
        <f>IF(N150="sníž. přenesená",J150,0)</f>
        <v>0</v>
      </c>
      <c r="BI150" s="240">
        <f>IF(N150="nulová",J150,0)</f>
        <v>0</v>
      </c>
      <c r="BJ150" s="17" t="s">
        <v>83</v>
      </c>
      <c r="BK150" s="240">
        <f>ROUND(I150*H150,2)</f>
        <v>0</v>
      </c>
      <c r="BL150" s="17" t="s">
        <v>2915</v>
      </c>
      <c r="BM150" s="239" t="s">
        <v>2998</v>
      </c>
    </row>
    <row r="151" s="2" customFormat="1" ht="16.5" customHeight="1">
      <c r="A151" s="38"/>
      <c r="B151" s="39"/>
      <c r="C151" s="228" t="s">
        <v>153</v>
      </c>
      <c r="D151" s="228" t="s">
        <v>351</v>
      </c>
      <c r="E151" s="229" t="s">
        <v>2999</v>
      </c>
      <c r="F151" s="230" t="s">
        <v>3000</v>
      </c>
      <c r="G151" s="231" t="s">
        <v>2304</v>
      </c>
      <c r="H151" s="232">
        <v>1</v>
      </c>
      <c r="I151" s="233"/>
      <c r="J151" s="234">
        <f>ROUND(I151*H151,2)</f>
        <v>0</v>
      </c>
      <c r="K151" s="230" t="s">
        <v>355</v>
      </c>
      <c r="L151" s="44"/>
      <c r="M151" s="235" t="s">
        <v>1</v>
      </c>
      <c r="N151" s="236" t="s">
        <v>41</v>
      </c>
      <c r="O151" s="91"/>
      <c r="P151" s="237">
        <f>O151*H151</f>
        <v>0</v>
      </c>
      <c r="Q151" s="237">
        <v>0</v>
      </c>
      <c r="R151" s="237">
        <f>Q151*H151</f>
        <v>0</v>
      </c>
      <c r="S151" s="237">
        <v>0</v>
      </c>
      <c r="T151" s="238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39" t="s">
        <v>2915</v>
      </c>
      <c r="AT151" s="239" t="s">
        <v>351</v>
      </c>
      <c r="AU151" s="239" t="s">
        <v>85</v>
      </c>
      <c r="AY151" s="17" t="s">
        <v>349</v>
      </c>
      <c r="BE151" s="240">
        <f>IF(N151="základní",J151,0)</f>
        <v>0</v>
      </c>
      <c r="BF151" s="240">
        <f>IF(N151="snížená",J151,0)</f>
        <v>0</v>
      </c>
      <c r="BG151" s="240">
        <f>IF(N151="zákl. přenesená",J151,0)</f>
        <v>0</v>
      </c>
      <c r="BH151" s="240">
        <f>IF(N151="sníž. přenesená",J151,0)</f>
        <v>0</v>
      </c>
      <c r="BI151" s="240">
        <f>IF(N151="nulová",J151,0)</f>
        <v>0</v>
      </c>
      <c r="BJ151" s="17" t="s">
        <v>83</v>
      </c>
      <c r="BK151" s="240">
        <f>ROUND(I151*H151,2)</f>
        <v>0</v>
      </c>
      <c r="BL151" s="17" t="s">
        <v>2915</v>
      </c>
      <c r="BM151" s="239" t="s">
        <v>3001</v>
      </c>
    </row>
    <row r="152" s="2" customFormat="1" ht="16.5" customHeight="1">
      <c r="A152" s="38"/>
      <c r="B152" s="39"/>
      <c r="C152" s="228" t="s">
        <v>462</v>
      </c>
      <c r="D152" s="228" t="s">
        <v>351</v>
      </c>
      <c r="E152" s="229" t="s">
        <v>3002</v>
      </c>
      <c r="F152" s="230" t="s">
        <v>3003</v>
      </c>
      <c r="G152" s="231" t="s">
        <v>1192</v>
      </c>
      <c r="H152" s="232">
        <v>1</v>
      </c>
      <c r="I152" s="233"/>
      <c r="J152" s="234">
        <f>ROUND(I152*H152,2)</f>
        <v>0</v>
      </c>
      <c r="K152" s="230" t="s">
        <v>355</v>
      </c>
      <c r="L152" s="44"/>
      <c r="M152" s="235" t="s">
        <v>1</v>
      </c>
      <c r="N152" s="236" t="s">
        <v>41</v>
      </c>
      <c r="O152" s="91"/>
      <c r="P152" s="237">
        <f>O152*H152</f>
        <v>0</v>
      </c>
      <c r="Q152" s="237">
        <v>0</v>
      </c>
      <c r="R152" s="237">
        <f>Q152*H152</f>
        <v>0</v>
      </c>
      <c r="S152" s="237">
        <v>0</v>
      </c>
      <c r="T152" s="238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39" t="s">
        <v>2915</v>
      </c>
      <c r="AT152" s="239" t="s">
        <v>351</v>
      </c>
      <c r="AU152" s="239" t="s">
        <v>85</v>
      </c>
      <c r="AY152" s="17" t="s">
        <v>349</v>
      </c>
      <c r="BE152" s="240">
        <f>IF(N152="základní",J152,0)</f>
        <v>0</v>
      </c>
      <c r="BF152" s="240">
        <f>IF(N152="snížená",J152,0)</f>
        <v>0</v>
      </c>
      <c r="BG152" s="240">
        <f>IF(N152="zákl. přenesená",J152,0)</f>
        <v>0</v>
      </c>
      <c r="BH152" s="240">
        <f>IF(N152="sníž. přenesená",J152,0)</f>
        <v>0</v>
      </c>
      <c r="BI152" s="240">
        <f>IF(N152="nulová",J152,0)</f>
        <v>0</v>
      </c>
      <c r="BJ152" s="17" t="s">
        <v>83</v>
      </c>
      <c r="BK152" s="240">
        <f>ROUND(I152*H152,2)</f>
        <v>0</v>
      </c>
      <c r="BL152" s="17" t="s">
        <v>2915</v>
      </c>
      <c r="BM152" s="239" t="s">
        <v>3004</v>
      </c>
    </row>
    <row r="153" s="2" customFormat="1">
      <c r="A153" s="38"/>
      <c r="B153" s="39"/>
      <c r="C153" s="40"/>
      <c r="D153" s="243" t="s">
        <v>2220</v>
      </c>
      <c r="E153" s="40"/>
      <c r="F153" s="291" t="s">
        <v>3005</v>
      </c>
      <c r="G153" s="40"/>
      <c r="H153" s="40"/>
      <c r="I153" s="292"/>
      <c r="J153" s="40"/>
      <c r="K153" s="40"/>
      <c r="L153" s="44"/>
      <c r="M153" s="295"/>
      <c r="N153" s="296"/>
      <c r="O153" s="287"/>
      <c r="P153" s="287"/>
      <c r="Q153" s="287"/>
      <c r="R153" s="287"/>
      <c r="S153" s="287"/>
      <c r="T153" s="297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7" t="s">
        <v>2220</v>
      </c>
      <c r="AU153" s="17" t="s">
        <v>85</v>
      </c>
    </row>
    <row r="154" s="2" customFormat="1" ht="6.96" customHeight="1">
      <c r="A154" s="38"/>
      <c r="B154" s="66"/>
      <c r="C154" s="67"/>
      <c r="D154" s="67"/>
      <c r="E154" s="67"/>
      <c r="F154" s="67"/>
      <c r="G154" s="67"/>
      <c r="H154" s="67"/>
      <c r="I154" s="67"/>
      <c r="J154" s="67"/>
      <c r="K154" s="67"/>
      <c r="L154" s="44"/>
      <c r="M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</row>
  </sheetData>
  <sheetProtection sheet="1" autoFilter="0" formatColumns="0" formatRows="0" objects="1" scenarios="1" spinCount="100000" saltValue="rrSh+ycEVudGRIa/ZTd2itmdK3LMFB+9ItsHZJuCoq7mbN8C8nGMv7iH9zm5BDvLsO+HMMGxoClWDC0iBwiIOg==" hashValue="sFLUYxUVuFzR80hVyWcp/QC7EtQXGZdLqOCOQyv0Gr8x3uteFqbGAollf8Id/z8i4pY6t6zi2WQBIDZMLp5zTQ==" algorithmName="SHA-512" password="BF44"/>
  <autoFilter ref="C122:K153"/>
  <mergeCells count="9">
    <mergeCell ref="E7:H7"/>
    <mergeCell ref="E9:H9"/>
    <mergeCell ref="E18:H18"/>
    <mergeCell ref="E27:H27"/>
    <mergeCell ref="E85:H85"/>
    <mergeCell ref="E87:H87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HC-25-001-NTB\Miroslav Cejnar</dc:creator>
  <cp:lastModifiedBy>HC-25-001-NTB\Miroslav Cejnar</cp:lastModifiedBy>
  <dcterms:created xsi:type="dcterms:W3CDTF">2025-12-08T10:48:20Z</dcterms:created>
  <dcterms:modified xsi:type="dcterms:W3CDTF">2025-12-08T10:48:37Z</dcterms:modified>
</cp:coreProperties>
</file>